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Stavba 615" sheetId="2" r:id="rId2"/>
    <sheet name="01.2 - VZT" sheetId="3" r:id="rId3"/>
    <sheet name="01.3 - ZTI" sheetId="4" r:id="rId4"/>
    <sheet name="01.4.1 - ELEKTRO 615" sheetId="5" r:id="rId5"/>
    <sheet name="01.4.2 - ELEKTRO PŘÍVOD" sheetId="6" r:id="rId6"/>
    <sheet name="02 - VRN" sheetId="7" r:id="rId7"/>
    <sheet name="Pokyny pro vyplnění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'01.1 - Stavba 615'!$C$101:$K$414</definedName>
    <definedName name="_xlnm.Print_Area" localSheetId="1">'01.1 - Stavba 615'!$C$4:$J$41,'01.1 - Stavba 615'!$C$47:$J$81,'01.1 - Stavba 615'!$C$87:$K$414</definedName>
    <definedName name="_xlnm.Print_Titles" localSheetId="1">'01.1 - Stavba 615'!$101:$101</definedName>
    <definedName name="_xlnm._FilterDatabase" localSheetId="2" hidden="1">'01.2 - VZT'!$C$87:$K$153</definedName>
    <definedName name="_xlnm.Print_Area" localSheetId="2">'01.2 - VZT'!$C$4:$J$41,'01.2 - VZT'!$C$47:$J$67,'01.2 - VZT'!$C$73:$K$153</definedName>
    <definedName name="_xlnm.Print_Titles" localSheetId="2">'01.2 - VZT'!$87:$87</definedName>
    <definedName name="_xlnm._FilterDatabase" localSheetId="3" hidden="1">'01.3 - ZTI'!$C$91:$K$316</definedName>
    <definedName name="_xlnm.Print_Area" localSheetId="3">'01.3 - ZTI'!$C$4:$J$41,'01.3 - ZTI'!$C$47:$J$71,'01.3 - ZTI'!$C$77:$K$316</definedName>
    <definedName name="_xlnm.Print_Titles" localSheetId="3">'01.3 - ZTI'!$91:$91</definedName>
    <definedName name="_xlnm._FilterDatabase" localSheetId="4" hidden="1">'01.4.1 - ELEKTRO 615'!$C$96:$K$199</definedName>
    <definedName name="_xlnm.Print_Area" localSheetId="4">'01.4.1 - ELEKTRO 615'!$C$4:$J$43,'01.4.1 - ELEKTRO 615'!$C$49:$J$74,'01.4.1 - ELEKTRO 615'!$C$80:$K$199</definedName>
    <definedName name="_xlnm.Print_Titles" localSheetId="4">'01.4.1 - ELEKTRO 615'!$96:$96</definedName>
    <definedName name="_xlnm._FilterDatabase" localSheetId="5" hidden="1">'01.4.2 - ELEKTRO PŘÍVOD'!$C$92:$K$131</definedName>
    <definedName name="_xlnm.Print_Area" localSheetId="5">'01.4.2 - ELEKTRO PŘÍVOD'!$C$4:$J$43,'01.4.2 - ELEKTRO PŘÍVOD'!$C$49:$J$70,'01.4.2 - ELEKTRO PŘÍVOD'!$C$76:$K$131</definedName>
    <definedName name="_xlnm.Print_Titles" localSheetId="5">'01.4.2 - ELEKTRO PŘÍVOD'!$92:$92</definedName>
    <definedName name="_xlnm._FilterDatabase" localSheetId="6" hidden="1">'02 - VRN'!$C$83:$K$113</definedName>
    <definedName name="_xlnm.Print_Area" localSheetId="6">'02 - VRN'!$C$4:$J$39,'02 - VRN'!$C$45:$J$65,'02 - VRN'!$C$71:$K$113</definedName>
    <definedName name="_xlnm.Print_Titles" localSheetId="6">'02 - VRN'!$83:$83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2"/>
  <c i="7" r="J35"/>
  <c i="1" r="AX62"/>
  <c i="7" r="BI110"/>
  <c r="BH110"/>
  <c r="BG110"/>
  <c r="BF110"/>
  <c r="T110"/>
  <c r="T109"/>
  <c r="R110"/>
  <c r="R109"/>
  <c r="P110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T95"/>
  <c r="R96"/>
  <c r="R95"/>
  <c r="P96"/>
  <c r="P95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52"/>
  <c r="E7"/>
  <c r="E48"/>
  <c i="6" r="J41"/>
  <c r="J40"/>
  <c i="1" r="AY61"/>
  <c i="6" r="J39"/>
  <c i="1" r="AX61"/>
  <c i="6"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J89"/>
  <c r="F89"/>
  <c r="F87"/>
  <c r="E85"/>
  <c r="J62"/>
  <c r="F62"/>
  <c r="F60"/>
  <c r="E58"/>
  <c r="J28"/>
  <c r="E28"/>
  <c r="J90"/>
  <c r="J27"/>
  <c r="J22"/>
  <c r="E22"/>
  <c r="F63"/>
  <c r="J21"/>
  <c r="J16"/>
  <c r="J60"/>
  <c r="E7"/>
  <c r="E79"/>
  <c i="5" r="J41"/>
  <c r="J40"/>
  <c i="1" r="AY60"/>
  <c i="5" r="J39"/>
  <c i="1" r="AX60"/>
  <c i="5" r="BI198"/>
  <c r="BH198"/>
  <c r="BG198"/>
  <c r="BF198"/>
  <c r="T198"/>
  <c r="T197"/>
  <c r="T196"/>
  <c r="R198"/>
  <c r="R197"/>
  <c r="R196"/>
  <c r="P198"/>
  <c r="P197"/>
  <c r="P196"/>
  <c r="BI193"/>
  <c r="BH193"/>
  <c r="BG193"/>
  <c r="BF193"/>
  <c r="T193"/>
  <c r="T192"/>
  <c r="R193"/>
  <c r="R192"/>
  <c r="P193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J93"/>
  <c r="F93"/>
  <c r="F91"/>
  <c r="E89"/>
  <c r="J62"/>
  <c r="F62"/>
  <c r="F60"/>
  <c r="E58"/>
  <c r="J28"/>
  <c r="E28"/>
  <c r="J63"/>
  <c r="J27"/>
  <c r="J22"/>
  <c r="E22"/>
  <c r="F94"/>
  <c r="J21"/>
  <c r="J16"/>
  <c r="J91"/>
  <c r="E7"/>
  <c r="E83"/>
  <c i="4" r="J39"/>
  <c r="J38"/>
  <c i="1" r="AY58"/>
  <c i="4" r="J37"/>
  <c i="1" r="AX58"/>
  <c i="4" r="BI311"/>
  <c r="BH311"/>
  <c r="BG311"/>
  <c r="BF311"/>
  <c r="T311"/>
  <c r="R311"/>
  <c r="P311"/>
  <c r="BI305"/>
  <c r="BH305"/>
  <c r="BG305"/>
  <c r="BF305"/>
  <c r="T305"/>
  <c r="R305"/>
  <c r="P305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3" r="J39"/>
  <c r="J38"/>
  <c i="1" r="AY57"/>
  <c i="3" r="J37"/>
  <c i="1" r="AX57"/>
  <c i="3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F84"/>
  <c r="F82"/>
  <c r="E80"/>
  <c r="J58"/>
  <c r="F58"/>
  <c r="F56"/>
  <c r="E54"/>
  <c r="J26"/>
  <c r="E26"/>
  <c r="J85"/>
  <c r="J25"/>
  <c r="J20"/>
  <c r="E20"/>
  <c r="F85"/>
  <c r="J19"/>
  <c r="J14"/>
  <c r="J56"/>
  <c r="E7"/>
  <c r="E76"/>
  <c i="2" r="J39"/>
  <c r="J38"/>
  <c i="1" r="AY56"/>
  <c i="2" r="J37"/>
  <c i="1" r="AX56"/>
  <c i="2" r="BI412"/>
  <c r="BH412"/>
  <c r="BG412"/>
  <c r="BF412"/>
  <c r="T412"/>
  <c r="T411"/>
  <c r="T410"/>
  <c r="R412"/>
  <c r="R411"/>
  <c r="R410"/>
  <c r="P412"/>
  <c r="P411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T203"/>
  <c r="R204"/>
  <c r="R203"/>
  <c r="P204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J98"/>
  <c r="F98"/>
  <c r="F96"/>
  <c r="E94"/>
  <c r="J58"/>
  <c r="F58"/>
  <c r="F56"/>
  <c r="E54"/>
  <c r="J26"/>
  <c r="E26"/>
  <c r="J99"/>
  <c r="J25"/>
  <c r="J20"/>
  <c r="E20"/>
  <c r="F99"/>
  <c r="J19"/>
  <c r="J14"/>
  <c r="J96"/>
  <c r="E7"/>
  <c r="E90"/>
  <c i="1" r="L50"/>
  <c r="AM50"/>
  <c r="AM49"/>
  <c r="L49"/>
  <c r="AM47"/>
  <c r="L47"/>
  <c r="L45"/>
  <c r="L44"/>
  <c i="2" r="BK393"/>
  <c r="J279"/>
  <c r="BK162"/>
  <c i="3" r="J146"/>
  <c i="4" r="J280"/>
  <c r="BK184"/>
  <c r="BK196"/>
  <c i="5" r="BK157"/>
  <c i="2" r="BK369"/>
  <c r="J254"/>
  <c i="3" r="BK150"/>
  <c r="BK111"/>
  <c i="4" r="J209"/>
  <c r="BK179"/>
  <c r="BK224"/>
  <c i="5" r="BK198"/>
  <c i="2" r="BK372"/>
  <c r="J234"/>
  <c r="BK109"/>
  <c i="4" r="J267"/>
  <c i="5" r="J152"/>
  <c i="6" r="BK103"/>
  <c i="4" r="J190"/>
  <c r="J216"/>
  <c i="5" r="BK100"/>
  <c r="J112"/>
  <c i="6" r="BK113"/>
  <c i="2" r="BK366"/>
  <c r="J325"/>
  <c r="BK271"/>
  <c r="BK209"/>
  <c r="J114"/>
  <c i="4" r="J273"/>
  <c r="BK134"/>
  <c r="BK227"/>
  <c i="5" r="J182"/>
  <c r="J136"/>
  <c i="7" r="J101"/>
  <c i="2" r="BK350"/>
  <c r="J295"/>
  <c r="BK229"/>
  <c r="BK154"/>
  <c i="3" r="BK142"/>
  <c r="BK138"/>
  <c r="BK132"/>
  <c i="4" r="J262"/>
  <c r="J166"/>
  <c r="BK229"/>
  <c i="5" r="BK132"/>
  <c i="6" r="J121"/>
  <c i="2" r="J320"/>
  <c r="BK204"/>
  <c i="3" r="J150"/>
  <c r="BK117"/>
  <c r="J111"/>
  <c i="4" r="BK157"/>
  <c r="BK248"/>
  <c i="5" r="J161"/>
  <c i="6" r="BK106"/>
  <c i="2" r="BK347"/>
  <c r="BK246"/>
  <c r="F38"/>
  <c r="BK344"/>
  <c r="BK250"/>
  <c r="J133"/>
  <c i="3" r="BK125"/>
  <c r="BK106"/>
  <c i="4" r="J176"/>
  <c r="J95"/>
  <c r="J295"/>
  <c i="6" r="J117"/>
  <c i="2" r="J358"/>
  <c r="J229"/>
  <c r="BK166"/>
  <c i="3" r="J152"/>
  <c r="J140"/>
  <c r="J90"/>
  <c i="4" r="J285"/>
  <c r="J288"/>
  <c r="J219"/>
  <c i="5" r="J186"/>
  <c i="2" r="BK402"/>
  <c r="BK242"/>
  <c r="BK121"/>
  <c i="4" r="J270"/>
  <c i="5" r="BK136"/>
  <c r="BK126"/>
  <c i="4" r="J131"/>
  <c r="BK105"/>
  <c i="5" r="BK182"/>
  <c r="J144"/>
  <c i="6" r="BK127"/>
  <c i="2" r="J390"/>
  <c r="J334"/>
  <c r="BK257"/>
  <c r="BK187"/>
  <c r="BK133"/>
  <c i="4" r="BK144"/>
  <c r="BK216"/>
  <c r="BK273"/>
  <c i="5" r="J188"/>
  <c r="J180"/>
  <c r="J184"/>
  <c i="6" r="J127"/>
  <c i="2" r="BK390"/>
  <c r="J337"/>
  <c r="BK279"/>
  <c r="BK218"/>
  <c r="BK170"/>
  <c r="BK105"/>
  <c i="3" r="J142"/>
  <c r="BK119"/>
  <c r="BK104"/>
  <c r="BK100"/>
  <c i="4" r="BK267"/>
  <c r="J120"/>
  <c i="5" r="J114"/>
  <c r="BK130"/>
  <c i="2" r="J369"/>
  <c r="J271"/>
  <c r="BK125"/>
  <c i="3" r="BK108"/>
  <c i="4" r="BK222"/>
  <c r="BK160"/>
  <c r="J234"/>
  <c i="5" r="J146"/>
  <c i="2" r="BK412"/>
  <c r="BK337"/>
  <c r="J257"/>
  <c r="J146"/>
  <c i="4" r="BK295"/>
  <c i="5" r="J102"/>
  <c i="6" r="BK96"/>
  <c i="2" r="J372"/>
  <c r="BK234"/>
  <c r="BK146"/>
  <c i="3" r="BK90"/>
  <c r="BK123"/>
  <c i="4" r="BK219"/>
  <c r="J256"/>
  <c i="5" r="BK108"/>
  <c i="6" r="J98"/>
  <c i="2" r="J393"/>
  <c r="BK317"/>
  <c r="BK179"/>
  <c i="3" r="BK98"/>
  <c r="BK144"/>
  <c i="4" r="J123"/>
  <c r="BK299"/>
  <c i="5" r="J190"/>
  <c r="BK138"/>
  <c i="2" r="J395"/>
  <c r="J262"/>
  <c r="J170"/>
  <c i="4" r="J154"/>
  <c i="5" r="BK120"/>
  <c i="6" r="J125"/>
  <c i="2" r="J118"/>
  <c i="4" r="J239"/>
  <c r="J179"/>
  <c i="5" r="BK106"/>
  <c i="6" r="J113"/>
  <c i="2" r="BK398"/>
  <c r="J309"/>
  <c r="J250"/>
  <c r="J199"/>
  <c r="J150"/>
  <c i="4" r="BK270"/>
  <c r="J160"/>
  <c r="BK209"/>
  <c i="5" r="BK150"/>
  <c r="J126"/>
  <c i="6" r="J106"/>
  <c i="7" r="BK105"/>
  <c i="2" r="J378"/>
  <c r="BK320"/>
  <c r="BK262"/>
  <c r="J204"/>
  <c r="J121"/>
  <c i="3" r="J117"/>
  <c r="J102"/>
  <c r="BK146"/>
  <c r="BK121"/>
  <c i="4" r="J115"/>
  <c r="J227"/>
  <c i="5" r="BK161"/>
  <c r="BK155"/>
  <c i="2" r="J412"/>
  <c r="BK291"/>
  <c r="J191"/>
  <c r="J109"/>
  <c i="3" r="J144"/>
  <c i="4" r="BK131"/>
  <c r="J128"/>
  <c i="5" r="J178"/>
  <c i="6" r="J96"/>
  <c i="2" r="J398"/>
  <c r="BK274"/>
  <c r="J179"/>
  <c i="4" r="BK166"/>
  <c i="5" r="J171"/>
  <c r="BK174"/>
  <c i="2" r="BK325"/>
  <c r="J291"/>
  <c r="J183"/>
  <c i="3" r="BK140"/>
  <c r="J148"/>
  <c i="4" r="J224"/>
  <c r="J251"/>
  <c i="5" r="BK188"/>
  <c r="J108"/>
  <c i="7" r="BK96"/>
  <c i="2" r="BK267"/>
  <c r="BK191"/>
  <c i="3" r="J125"/>
  <c r="J96"/>
  <c i="4" r="J229"/>
  <c r="BK154"/>
  <c r="BK305"/>
  <c i="5" r="BK141"/>
  <c i="7" r="BK91"/>
  <c i="2" r="J274"/>
  <c r="J158"/>
  <c i="4" r="J222"/>
  <c i="5" r="BK180"/>
  <c i="6" r="J101"/>
  <c i="4" r="BK213"/>
  <c r="J187"/>
  <c r="BK292"/>
  <c i="5" r="J198"/>
  <c r="J141"/>
  <c i="7" r="J87"/>
  <c i="2" r="BK354"/>
  <c r="BK283"/>
  <c r="J238"/>
  <c r="J174"/>
  <c r="J125"/>
  <c i="4" r="BK176"/>
  <c r="BK276"/>
  <c r="J105"/>
  <c i="5" r="BK186"/>
  <c r="BK163"/>
  <c i="6" r="BK109"/>
  <c i="2" r="BK406"/>
  <c r="J366"/>
  <c r="BK309"/>
  <c r="J246"/>
  <c r="BK183"/>
  <c r="J142"/>
  <c i="3" r="J104"/>
  <c r="BK136"/>
  <c r="BK102"/>
  <c r="J136"/>
  <c i="4" r="J232"/>
  <c r="J171"/>
  <c r="J242"/>
  <c i="5" r="J174"/>
  <c i="7" r="J105"/>
  <c i="2" r="J331"/>
  <c r="BK223"/>
  <c i="3" r="BK130"/>
  <c r="J130"/>
  <c r="BK127"/>
  <c i="4" r="J206"/>
  <c r="BK245"/>
  <c r="BK148"/>
  <c i="5" r="BK112"/>
  <c i="2" r="J375"/>
  <c r="BK287"/>
  <c r="BK158"/>
  <c i="4" r="BK95"/>
  <c i="5" r="J155"/>
  <c r="J165"/>
  <c i="6" r="BK125"/>
  <c i="2" r="BK334"/>
  <c r="J267"/>
  <c r="BK118"/>
  <c i="3" r="BK114"/>
  <c i="4" r="BK234"/>
  <c r="J139"/>
  <c r="BK285"/>
  <c i="5" r="J120"/>
  <c i="7" r="J110"/>
  <c i="2" r="J347"/>
  <c r="J242"/>
  <c r="J154"/>
  <c i="3" r="BK148"/>
  <c r="J119"/>
  <c i="4" r="BK242"/>
  <c r="J299"/>
  <c i="5" r="J193"/>
  <c i="6" r="BK130"/>
  <c i="2" r="J350"/>
  <c r="J329"/>
  <c r="BK299"/>
  <c r="BK199"/>
  <c r="J36"/>
  <c i="4" r="J200"/>
  <c r="BK251"/>
  <c r="J157"/>
  <c i="5" r="J163"/>
  <c i="2" r="BK395"/>
  <c r="BK303"/>
  <c r="BK150"/>
  <c i="3" r="J93"/>
  <c r="J100"/>
  <c i="4" r="J259"/>
  <c r="J196"/>
  <c i="5" r="J132"/>
  <c r="J130"/>
  <c i="7" r="J96"/>
  <c i="2" r="BK329"/>
  <c r="BK195"/>
  <c i="4" r="J237"/>
  <c r="J137"/>
  <c i="5" r="BK178"/>
  <c i="6" r="J103"/>
  <c i="2" r="J361"/>
  <c r="J313"/>
  <c r="J195"/>
  <c i="3" r="J114"/>
  <c r="BK152"/>
  <c i="4" r="BK171"/>
  <c r="BK203"/>
  <c i="5" r="BK146"/>
  <c r="BK148"/>
  <c i="2" r="BK378"/>
  <c r="J299"/>
  <c r="BK137"/>
  <c i="3" r="BK134"/>
  <c i="4" r="J245"/>
  <c r="BK206"/>
  <c r="BK232"/>
  <c r="J305"/>
  <c i="5" r="J106"/>
  <c i="7" r="J91"/>
  <c i="2" r="J287"/>
  <c r="J187"/>
  <c i="4" r="BK100"/>
  <c r="J184"/>
  <c i="5" r="J100"/>
  <c i="7" r="BK110"/>
  <c i="2" r="F39"/>
  <c i="4" r="BK256"/>
  <c r="J134"/>
  <c r="BK123"/>
  <c i="5" r="BK144"/>
  <c i="6" r="BK98"/>
  <c i="2" r="BK341"/>
  <c r="J166"/>
  <c i="3" r="BK96"/>
  <c i="4" r="BK137"/>
  <c i="5" r="BK152"/>
  <c i="2" r="J406"/>
  <c r="J209"/>
  <c i="3" r="J108"/>
  <c r="J138"/>
  <c i="4" r="BK288"/>
  <c r="J144"/>
  <c i="5" r="BK118"/>
  <c r="BK190"/>
  <c i="2" r="J402"/>
  <c r="J283"/>
  <c r="J129"/>
  <c i="3" r="J106"/>
  <c r="BK93"/>
  <c i="4" r="BK193"/>
  <c r="J193"/>
  <c i="5" r="J148"/>
  <c i="6" r="J130"/>
  <c i="2" r="J387"/>
  <c r="J218"/>
  <c i="4" r="J203"/>
  <c r="BK311"/>
  <c i="5" r="J138"/>
  <c i="2" r="F37"/>
  <c i="4" r="J213"/>
  <c r="BK190"/>
  <c i="5" r="J157"/>
  <c r="J118"/>
  <c i="2" r="J383"/>
  <c r="BK254"/>
  <c r="BK174"/>
  <c i="3" r="J123"/>
  <c r="J127"/>
  <c i="4" r="BK239"/>
  <c r="BK259"/>
  <c r="J148"/>
  <c i="5" r="J176"/>
  <c r="BK193"/>
  <c i="6" r="BK101"/>
  <c i="2" r="BK358"/>
  <c r="J303"/>
  <c r="BK226"/>
  <c r="BK129"/>
  <c i="4" r="BK237"/>
  <c r="J276"/>
  <c i="5" r="BK114"/>
  <c i="7" r="BK87"/>
  <c i="2" r="BK383"/>
  <c r="J223"/>
  <c i="1" r="AS59"/>
  <c i="4" r="BK115"/>
  <c r="BK128"/>
  <c i="6" r="J109"/>
  <c i="2" r="BK331"/>
  <c r="J213"/>
  <c r="J105"/>
  <c i="3" r="J121"/>
  <c r="J134"/>
  <c i="4" r="BK120"/>
  <c r="BK139"/>
  <c i="5" r="J124"/>
  <c i="6" r="J123"/>
  <c i="2" r="BK361"/>
  <c r="J341"/>
  <c r="J317"/>
  <c r="BK142"/>
  <c i="4" r="BK262"/>
  <c i="5" r="BK184"/>
  <c r="BK176"/>
  <c i="7" r="BK101"/>
  <c i="4" r="J110"/>
  <c r="J292"/>
  <c i="5" r="J150"/>
  <c r="BK124"/>
  <c i="6" r="BK123"/>
  <c i="2" r="BK375"/>
  <c r="J344"/>
  <c r="BK295"/>
  <c r="J226"/>
  <c r="J162"/>
  <c r="F36"/>
  <c i="4" r="BK200"/>
  <c r="BK110"/>
  <c r="BK280"/>
  <c i="6" r="BK121"/>
  <c i="2" r="J354"/>
  <c r="BK238"/>
  <c r="J137"/>
  <c i="3" r="J132"/>
  <c r="J98"/>
  <c i="4" r="BK187"/>
  <c r="J311"/>
  <c r="J100"/>
  <c i="5" r="BK171"/>
  <c i="6" r="BK117"/>
  <c i="2" r="BK387"/>
  <c r="BK313"/>
  <c r="BK213"/>
  <c r="BK114"/>
  <c i="4" r="J248"/>
  <c i="5" r="BK165"/>
  <c r="BK102"/>
  <c i="2" l="1" r="R104"/>
  <c r="R141"/>
  <c r="T233"/>
  <c r="BK278"/>
  <c r="J278"/>
  <c r="J74"/>
  <c r="BK365"/>
  <c r="J365"/>
  <c r="J76"/>
  <c r="BK401"/>
  <c r="J401"/>
  <c r="J78"/>
  <c i="3" r="P110"/>
  <c i="4" r="P94"/>
  <c r="R212"/>
  <c r="BK291"/>
  <c r="J291"/>
  <c r="J69"/>
  <c i="2" r="BK113"/>
  <c r="J113"/>
  <c r="J66"/>
  <c r="P178"/>
  <c r="P233"/>
  <c r="R278"/>
  <c r="T365"/>
  <c i="3" r="BK89"/>
  <c r="J89"/>
  <c r="J64"/>
  <c r="BK129"/>
  <c r="J129"/>
  <c r="J66"/>
  <c i="4" r="T147"/>
  <c r="P279"/>
  <c r="P291"/>
  <c i="5" r="T154"/>
  <c i="6" r="T95"/>
  <c r="T94"/>
  <c r="T93"/>
  <c i="2" r="P104"/>
  <c r="P141"/>
  <c r="BK208"/>
  <c r="J208"/>
  <c r="J71"/>
  <c r="BK261"/>
  <c r="J261"/>
  <c r="J73"/>
  <c r="BK324"/>
  <c r="J324"/>
  <c r="J75"/>
  <c r="R365"/>
  <c r="R401"/>
  <c i="3" r="T89"/>
  <c r="P129"/>
  <c i="4" r="BK212"/>
  <c r="J212"/>
  <c r="J67"/>
  <c r="P298"/>
  <c i="5" r="T99"/>
  <c r="T98"/>
  <c r="T97"/>
  <c i="2" r="T104"/>
  <c r="T141"/>
  <c r="T208"/>
  <c r="T261"/>
  <c r="R324"/>
  <c r="R382"/>
  <c r="T401"/>
  <c i="3" r="T110"/>
  <c i="4" r="R147"/>
  <c r="R279"/>
  <c r="T291"/>
  <c i="5" r="R99"/>
  <c i="7" r="BK86"/>
  <c i="2" r="BK104"/>
  <c r="J104"/>
  <c r="J65"/>
  <c r="BK141"/>
  <c r="J141"/>
  <c r="J67"/>
  <c r="P208"/>
  <c r="P261"/>
  <c r="T324"/>
  <c r="T382"/>
  <c i="3" r="R110"/>
  <c i="4" r="P147"/>
  <c r="T279"/>
  <c r="R291"/>
  <c i="5" r="P154"/>
  <c i="7" r="R86"/>
  <c r="R100"/>
  <c i="2" r="R113"/>
  <c r="BK178"/>
  <c r="J178"/>
  <c r="J68"/>
  <c r="R208"/>
  <c r="R261"/>
  <c r="P324"/>
  <c r="P382"/>
  <c i="3" r="P89"/>
  <c r="P88"/>
  <c i="1" r="AU57"/>
  <c i="3" r="R129"/>
  <c i="4" r="BK94"/>
  <c r="J94"/>
  <c r="J65"/>
  <c r="BK147"/>
  <c r="J147"/>
  <c r="J66"/>
  <c r="BK279"/>
  <c r="J279"/>
  <c r="J68"/>
  <c r="BK298"/>
  <c r="J298"/>
  <c r="J70"/>
  <c i="5" r="BK99"/>
  <c r="J99"/>
  <c r="J69"/>
  <c r="R154"/>
  <c i="6" r="R95"/>
  <c r="R94"/>
  <c r="R93"/>
  <c i="7" r="P86"/>
  <c i="2" r="T113"/>
  <c r="T178"/>
  <c r="BK233"/>
  <c r="J233"/>
  <c r="J72"/>
  <c r="P278"/>
  <c r="BK382"/>
  <c r="J382"/>
  <c r="J77"/>
  <c i="3" r="BK110"/>
  <c r="J110"/>
  <c r="J65"/>
  <c i="4" r="R94"/>
  <c r="R93"/>
  <c r="R92"/>
  <c r="P212"/>
  <c r="R298"/>
  <c i="5" r="P99"/>
  <c r="P98"/>
  <c r="P97"/>
  <c i="1" r="AU60"/>
  <c i="6" r="BK95"/>
  <c r="J95"/>
  <c r="J69"/>
  <c i="7" r="P100"/>
  <c i="2" r="P113"/>
  <c r="R178"/>
  <c r="R233"/>
  <c r="R207"/>
  <c r="T278"/>
  <c r="P365"/>
  <c r="P401"/>
  <c i="3" r="R89"/>
  <c r="R88"/>
  <c r="T129"/>
  <c i="4" r="T94"/>
  <c r="T212"/>
  <c r="T298"/>
  <c i="5" r="BK154"/>
  <c r="J154"/>
  <c r="J70"/>
  <c i="6" r="P95"/>
  <c r="P94"/>
  <c r="P93"/>
  <c i="1" r="AU61"/>
  <c i="7" r="T86"/>
  <c r="T85"/>
  <c r="T84"/>
  <c r="BK100"/>
  <c r="J100"/>
  <c r="J63"/>
  <c r="T100"/>
  <c i="2" r="BK203"/>
  <c r="J203"/>
  <c r="J69"/>
  <c r="BK411"/>
  <c r="BK410"/>
  <c i="5" r="BK197"/>
  <c r="J197"/>
  <c r="J73"/>
  <c i="7" r="BK109"/>
  <c r="J109"/>
  <c r="J64"/>
  <c i="5" r="BK192"/>
  <c r="J192"/>
  <c r="J71"/>
  <c i="7" r="BK95"/>
  <c r="J95"/>
  <c r="J62"/>
  <c r="BE91"/>
  <c r="BE110"/>
  <c r="E74"/>
  <c r="J78"/>
  <c r="J55"/>
  <c r="F81"/>
  <c r="BE96"/>
  <c r="BE101"/>
  <c i="6" r="BK94"/>
  <c r="BK93"/>
  <c r="J93"/>
  <c r="J67"/>
  <c i="7" r="BE87"/>
  <c r="BE105"/>
  <c i="6" r="E52"/>
  <c r="F90"/>
  <c r="BE103"/>
  <c r="BE121"/>
  <c r="BE130"/>
  <c r="BE101"/>
  <c r="J87"/>
  <c r="BE123"/>
  <c r="J63"/>
  <c r="BE98"/>
  <c i="5" r="BK98"/>
  <c i="6" r="BE96"/>
  <c r="BE127"/>
  <c r="BE106"/>
  <c r="BE117"/>
  <c r="BE125"/>
  <c r="BE109"/>
  <c r="BE113"/>
  <c i="5" r="E52"/>
  <c r="BE150"/>
  <c r="BE155"/>
  <c r="J94"/>
  <c r="BE106"/>
  <c r="BE132"/>
  <c r="BE118"/>
  <c r="BE165"/>
  <c r="J60"/>
  <c r="BE120"/>
  <c r="BE171"/>
  <c r="BE180"/>
  <c r="BE184"/>
  <c r="BE186"/>
  <c r="BE188"/>
  <c r="BE193"/>
  <c r="BE124"/>
  <c r="BE126"/>
  <c r="BE130"/>
  <c r="BE136"/>
  <c r="BE138"/>
  <c r="BE161"/>
  <c r="BE182"/>
  <c r="BE190"/>
  <c r="F63"/>
  <c r="BE108"/>
  <c r="BE141"/>
  <c r="BE146"/>
  <c r="BE148"/>
  <c r="BE157"/>
  <c r="BE163"/>
  <c r="BE174"/>
  <c r="BE176"/>
  <c i="4" r="BK93"/>
  <c r="BK92"/>
  <c r="J92"/>
  <c r="J63"/>
  <c i="5" r="BE100"/>
  <c r="BE102"/>
  <c r="BE112"/>
  <c r="BE114"/>
  <c r="BE152"/>
  <c r="BE178"/>
  <c r="BE144"/>
  <c r="BE198"/>
  <c i="4" r="BE229"/>
  <c r="BE245"/>
  <c r="BE305"/>
  <c r="BE311"/>
  <c r="BE95"/>
  <c r="BE115"/>
  <c r="BE120"/>
  <c r="BE251"/>
  <c r="BE256"/>
  <c r="BE259"/>
  <c r="BE262"/>
  <c r="BE295"/>
  <c i="3" r="BK88"/>
  <c r="J88"/>
  <c i="4" r="BE166"/>
  <c r="BE203"/>
  <c r="BE224"/>
  <c r="BE234"/>
  <c r="E50"/>
  <c r="F59"/>
  <c r="BE100"/>
  <c r="BE134"/>
  <c r="BE193"/>
  <c r="BE242"/>
  <c r="J59"/>
  <c r="BE123"/>
  <c r="BE128"/>
  <c r="BE131"/>
  <c r="BE137"/>
  <c r="BE148"/>
  <c r="BE154"/>
  <c r="BE171"/>
  <c r="BE187"/>
  <c r="BE190"/>
  <c r="BE216"/>
  <c r="BE219"/>
  <c r="BE276"/>
  <c r="BE280"/>
  <c r="BE285"/>
  <c r="BE176"/>
  <c r="BE179"/>
  <c r="BE200"/>
  <c r="BE209"/>
  <c r="BE222"/>
  <c r="BE227"/>
  <c r="BE288"/>
  <c r="J56"/>
  <c r="BE105"/>
  <c r="BE110"/>
  <c r="BE144"/>
  <c r="BE157"/>
  <c r="BE160"/>
  <c r="BE213"/>
  <c r="BE232"/>
  <c r="BE237"/>
  <c r="BE239"/>
  <c r="BE248"/>
  <c r="BE299"/>
  <c r="BE139"/>
  <c r="BE184"/>
  <c r="BE196"/>
  <c r="BE206"/>
  <c r="BE267"/>
  <c r="BE270"/>
  <c r="BE273"/>
  <c r="BE292"/>
  <c i="3" r="J59"/>
  <c r="F59"/>
  <c r="BE96"/>
  <c r="BE106"/>
  <c r="BE146"/>
  <c i="2" r="J410"/>
  <c r="J79"/>
  <c r="J411"/>
  <c r="J80"/>
  <c i="3" r="BE123"/>
  <c r="BE130"/>
  <c r="BE140"/>
  <c r="BE111"/>
  <c r="BE117"/>
  <c r="BE134"/>
  <c r="J82"/>
  <c r="BE90"/>
  <c r="BE102"/>
  <c r="E50"/>
  <c r="BE98"/>
  <c r="BE121"/>
  <c r="BE93"/>
  <c r="BE104"/>
  <c r="BE119"/>
  <c r="BE132"/>
  <c r="BE136"/>
  <c r="BE138"/>
  <c r="BE144"/>
  <c r="BE100"/>
  <c r="BE108"/>
  <c r="BE114"/>
  <c r="BE125"/>
  <c r="BE127"/>
  <c r="BE142"/>
  <c r="BE148"/>
  <c r="BE150"/>
  <c r="BE152"/>
  <c i="1" r="BC56"/>
  <c r="AW56"/>
  <c i="2" r="E50"/>
  <c r="J56"/>
  <c r="F59"/>
  <c r="J59"/>
  <c r="BE105"/>
  <c r="BE109"/>
  <c r="BE114"/>
  <c r="BE118"/>
  <c r="BE121"/>
  <c r="BE125"/>
  <c r="BE129"/>
  <c r="BE133"/>
  <c r="BE137"/>
  <c r="BE142"/>
  <c r="BE146"/>
  <c r="BE150"/>
  <c r="BE154"/>
  <c r="BE158"/>
  <c r="BE162"/>
  <c r="BE166"/>
  <c r="BE170"/>
  <c r="BE174"/>
  <c r="BE179"/>
  <c r="BE183"/>
  <c r="BE187"/>
  <c r="BE191"/>
  <c r="BE195"/>
  <c r="BE199"/>
  <c r="BE204"/>
  <c r="BE209"/>
  <c r="BE213"/>
  <c r="BE218"/>
  <c r="BE223"/>
  <c r="BE226"/>
  <c r="BE229"/>
  <c r="BE234"/>
  <c r="BE238"/>
  <c r="BE242"/>
  <c r="BE246"/>
  <c r="BE250"/>
  <c r="BE254"/>
  <c r="BE257"/>
  <c r="BE262"/>
  <c r="BE267"/>
  <c r="BE271"/>
  <c r="BE274"/>
  <c r="BE279"/>
  <c r="BE283"/>
  <c r="BE287"/>
  <c r="BE291"/>
  <c r="BE295"/>
  <c r="BE299"/>
  <c r="BE303"/>
  <c r="BE309"/>
  <c r="BE313"/>
  <c r="BE317"/>
  <c r="BE320"/>
  <c r="BE325"/>
  <c r="BE329"/>
  <c r="BE331"/>
  <c r="BE334"/>
  <c r="BE337"/>
  <c r="BE341"/>
  <c r="BE344"/>
  <c r="BE347"/>
  <c r="BE350"/>
  <c r="BE354"/>
  <c r="BE358"/>
  <c r="BE361"/>
  <c r="BE366"/>
  <c r="BE369"/>
  <c r="BE372"/>
  <c r="BE375"/>
  <c r="BE378"/>
  <c r="BE383"/>
  <c r="BE387"/>
  <c r="BE390"/>
  <c r="BE393"/>
  <c r="BE395"/>
  <c r="BE398"/>
  <c r="BE402"/>
  <c r="BE406"/>
  <c r="BE412"/>
  <c i="1" r="BB56"/>
  <c r="BD56"/>
  <c r="BA56"/>
  <c i="7" r="F37"/>
  <c i="1" r="BD62"/>
  <c i="6" r="J38"/>
  <c i="1" r="AW61"/>
  <c i="6" r="F38"/>
  <c i="1" r="BA61"/>
  <c i="5" r="J38"/>
  <c i="1" r="AW60"/>
  <c i="6" r="F39"/>
  <c i="1" r="BB61"/>
  <c i="5" r="F41"/>
  <c i="1" r="BD60"/>
  <c i="3" r="F39"/>
  <c i="1" r="BD57"/>
  <c i="4" r="F39"/>
  <c i="1" r="BD58"/>
  <c i="3" r="J32"/>
  <c i="5" r="F39"/>
  <c i="1" r="BB60"/>
  <c i="7" r="F35"/>
  <c i="1" r="BB62"/>
  <c i="6" r="F41"/>
  <c i="1" r="BD61"/>
  <c i="3" r="F36"/>
  <c i="1" r="BA57"/>
  <c r="AS55"/>
  <c r="AS54"/>
  <c i="4" r="F37"/>
  <c i="1" r="BB58"/>
  <c i="7" r="F34"/>
  <c i="1" r="BA62"/>
  <c i="3" r="J36"/>
  <c i="1" r="AW57"/>
  <c i="3" r="F38"/>
  <c i="1" r="BC57"/>
  <c i="7" r="J34"/>
  <c i="1" r="AW62"/>
  <c i="7" r="F36"/>
  <c i="1" r="BC62"/>
  <c i="3" r="F37"/>
  <c i="1" r="BB57"/>
  <c i="5" r="F38"/>
  <c i="1" r="BA60"/>
  <c i="4" r="F36"/>
  <c i="1" r="BA58"/>
  <c i="6" r="F40"/>
  <c i="1" r="BC61"/>
  <c i="4" r="F38"/>
  <c i="1" r="BC58"/>
  <c i="5" r="F40"/>
  <c i="1" r="BC60"/>
  <c i="4" r="J36"/>
  <c i="1" r="AW58"/>
  <c i="7" l="1" r="R85"/>
  <c r="R84"/>
  <c i="2" r="P103"/>
  <c i="4" r="T93"/>
  <c r="T92"/>
  <c i="2" r="P207"/>
  <c i="4" r="P93"/>
  <c r="P92"/>
  <c i="1" r="AU58"/>
  <c i="7" r="P85"/>
  <c r="P84"/>
  <c i="1" r="AU62"/>
  <c i="5" r="R98"/>
  <c r="R97"/>
  <c i="3" r="T88"/>
  <c i="2" r="R103"/>
  <c r="R102"/>
  <c r="T207"/>
  <c i="7" r="BK85"/>
  <c r="J85"/>
  <c r="J60"/>
  <c i="2" r="T103"/>
  <c r="BK207"/>
  <c r="J207"/>
  <c r="J70"/>
  <c i="7" r="J86"/>
  <c r="J61"/>
  <c i="2" r="BK103"/>
  <c r="J103"/>
  <c r="J64"/>
  <c i="5" r="BK196"/>
  <c r="J196"/>
  <c r="J72"/>
  <c i="6" r="J94"/>
  <c r="J68"/>
  <c i="5" r="J98"/>
  <c r="J68"/>
  <c i="4" r="J93"/>
  <c r="J64"/>
  <c i="1" r="AG57"/>
  <c i="3" r="J63"/>
  <c r="F35"/>
  <c i="1" r="AZ57"/>
  <c i="2" r="J35"/>
  <c i="1" r="AV56"/>
  <c r="AT56"/>
  <c i="4" r="J32"/>
  <c i="1" r="AG58"/>
  <c i="5" r="F37"/>
  <c i="1" r="AZ60"/>
  <c i="2" r="F35"/>
  <c i="1" r="AZ56"/>
  <c i="6" r="F37"/>
  <c i="1" r="AZ61"/>
  <c r="BD59"/>
  <c i="6" r="J34"/>
  <c i="1" r="AG61"/>
  <c r="AU59"/>
  <c i="7" r="J33"/>
  <c i="1" r="AV62"/>
  <c r="AT62"/>
  <c i="3" r="J35"/>
  <c i="1" r="AV57"/>
  <c r="AT57"/>
  <c r="AN57"/>
  <c i="5" r="J37"/>
  <c i="1" r="AV60"/>
  <c r="AT60"/>
  <c i="6" r="J37"/>
  <c i="1" r="AV61"/>
  <c r="AT61"/>
  <c r="BB59"/>
  <c r="AX59"/>
  <c r="BC59"/>
  <c r="AY59"/>
  <c r="BA59"/>
  <c r="AW59"/>
  <c i="4" r="J35"/>
  <c i="1" r="AV58"/>
  <c r="AT58"/>
  <c i="4" r="F35"/>
  <c i="1" r="AZ58"/>
  <c i="7" r="F33"/>
  <c i="1" r="AZ62"/>
  <c i="2" l="1" r="T102"/>
  <c r="P102"/>
  <c i="1" r="AU56"/>
  <c i="7" r="BK84"/>
  <c r="J84"/>
  <c r="J59"/>
  <c i="2" r="BK102"/>
  <c r="J102"/>
  <c r="J63"/>
  <c i="5" r="BK97"/>
  <c r="J97"/>
  <c i="1" r="AN61"/>
  <c i="6" r="J43"/>
  <c i="1" r="AN58"/>
  <c i="4" r="J41"/>
  <c i="3" r="J41"/>
  <c i="1" r="AU55"/>
  <c r="AU54"/>
  <c r="BB55"/>
  <c r="AX55"/>
  <c r="BC55"/>
  <c r="AY55"/>
  <c r="AZ59"/>
  <c r="AV59"/>
  <c r="AT59"/>
  <c r="BA55"/>
  <c r="AW55"/>
  <c i="5" r="J34"/>
  <c i="1" r="AG60"/>
  <c r="BD55"/>
  <c i="5" l="1" r="J43"/>
  <c r="J67"/>
  <c i="1" r="AN60"/>
  <c r="AG59"/>
  <c r="BC54"/>
  <c r="W32"/>
  <c r="AZ55"/>
  <c r="AV55"/>
  <c r="AT55"/>
  <c i="2" r="J32"/>
  <c i="1" r="AG56"/>
  <c r="AG55"/>
  <c r="BB54"/>
  <c r="W31"/>
  <c r="BD54"/>
  <c r="W33"/>
  <c i="7" r="J30"/>
  <c i="1" r="AG62"/>
  <c r="BA54"/>
  <c r="W30"/>
  <c l="1" r="AN59"/>
  <c i="7" r="J39"/>
  <c i="2" r="J41"/>
  <c i="1" r="AN56"/>
  <c r="AN62"/>
  <c r="AN55"/>
  <c r="AG54"/>
  <c r="AK26"/>
  <c r="AX54"/>
  <c r="AW54"/>
  <c r="AK30"/>
  <c r="AY54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<sst xmlns="http://schemas.openxmlformats.org/spreadsheetml/2006/main">
  <si>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</si>
  <si>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</si>
  <si>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</si>
  <si>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</si>
  <si>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</si>
  <si>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{c2910547-5ed7-4e05-a0bb-b699a777fb2c}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</si>
  <si>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</si>
  <si>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</si>
  <si>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</si>
  <si>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</si>
  <si>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</si>
  <si>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</si>
  <si>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</si>
  <si>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</si>
  <si>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25_09_615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</si>
  <si>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</si>
  <si>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</si>
  <si>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OKB Laboratoří</t>
  </si>
  <si>
    <t>KSO:</t>
  </si>
  <si>
    <t/>
  </si>
  <si>
    <t>CC-CZ:</t>
  </si>
  <si>
    <t>Místo:</t>
  </si>
  <si>
    <t>Nemocnice Havířov, p.o.</t>
  </si>
  <si>
    <t>Datum:</t>
  </si>
  <si>
    <t>14. 9. 2025</t>
  </si>
  <si>
    <t>Zadavatel:</t>
  </si>
  <si>
    <t>IČ:</t>
  </si>
  <si>
    <t>00844896</t>
  </si>
  <si>
    <t>DIČ:</t>
  </si>
  <si>
    <t>Účastník:</t>
  </si>
  <si>
    <t>Vyplň údaj</t>
  </si>
  <si>
    <t>Projektant:</t>
  </si>
  <si>
    <t>06369201</t>
  </si>
  <si>
    <t>Amun Pro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</si>
  <si>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</si>
  <si>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</si>
  <si>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</si>
  <si>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</si>
  <si>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</si>
  <si>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</si>
  <si>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</si>
  <si>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</si>
  <si>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</si>
  <si>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</si>
  <si>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</si>
  <si>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</si>
  <si>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</si>
  <si>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</si>
  <si>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</si>
  <si>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</si>
  <si>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</si>
  <si>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</si>
  <si>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</si>
  <si>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</si>
  <si>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</si>
  <si>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</si>
  <si>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</si>
  <si>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</si>
  <si>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</si>
  <si>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</si>
  <si>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</si>
  <si>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</si>
  <si>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</si>
  <si>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</si>
  <si>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</si>
  <si>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</si>
  <si>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</si>
  <si>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</si>
  <si>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</si>
  <si>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</si>
  <si>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</si>
  <si>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</si>
  <si>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</si>
  <si>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</si>
  <si>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</si>
  <si>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</si>
  <si>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</si>
  <si>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</si>
  <si>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místnost č. 615</t>
  </si>
  <si>
    <t>STA</t>
  </si>
  <si>
    <t>1</t>
  </si>
  <si>
    <t>{2e2fcd53-cb91-4ba2-be54-fd63f67bd6e2}</t>
  </si>
  <si>
    <t>2</t>
  </si>
  <si>
    <t>/</t>
  </si>
  <si>
    <t>01.1</t>
  </si>
  <si>
    <t>Stavba 615</t>
  </si>
  <si>
    <t>Soupis</t>
  </si>
  <si>
    <t>{23bad991-b2e5-4a76-8f9c-60c0edee0fb0}</t>
  </si>
  <si>
    <t>01.2</t>
  </si>
  <si>
    <t>VZT</t>
  </si>
  <si>
    <t>{e654adad-7638-4b75-8163-9f9370788df8}</t>
  </si>
  <si>
    <t>01.3</t>
  </si>
  <si>
    <t>ZTI</t>
  </si>
  <si>
    <t>{8be16025-4981-4f71-be18-868b833aebb7}</t>
  </si>
  <si>
    <t>01.4</t>
  </si>
  <si>
    <t>Elektro</t>
  </si>
  <si>
    <t>{69674997-46b3-4413-a26e-54626a722ba5}</t>
  </si>
  <si>
    <t>01.4.1</t>
  </si>
  <si>
    <t>ELEKTRO 615</t>
  </si>
  <si>
    <t>3</t>
  </si>
  <si>
    <t>{c2e9919b-b835-4a63-a044-baaefc42fef1}</t>
  </si>
  <si>
    <t>01.4.2</t>
  </si>
  <si>
    <t>ELEKTRO PŘÍVOD</t>
  </si>
  <si>
    <t>{59975da3-51bd-46a6-b481-f5a71e9d39f0}</t>
  </si>
  <si>
    <t>02</t>
  </si>
  <si>
    <t>VRN</t>
  </si>
  <si>
    <t>{46c56a0a-a4d3-4a9a-9837-bd0518d9e540}</t>
  </si>
  <si>
    <t>KRYCÍ LIST SOUPISU PRACÍ</t>
  </si>
  <si>
    <t>Objekt:</t>
  </si>
  <si>
    <t>01 - místnost č. 615</t>
  </si>
  <si>
    <t>Soupis:</t>
  </si>
  <si>
    <t>01.1 - Stavba 615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</si>
  <si>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</si>
  <si>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</si>
  <si>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</si>
  <si>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</si>
  <si>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</si>
  <si>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</si>
  <si>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</si>
  <si>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</si>
  <si>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</si>
  <si>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</si>
  <si>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</si>
  <si>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</si>
  <si>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</si>
  <si>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</si>
  <si>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</si>
  <si>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</si>
  <si>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</si>
  <si>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</si>
  <si>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</si>
  <si>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</si>
  <si>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</si>
  <si>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</si>
  <si>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</si>
  <si>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</si>
  <si>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</si>
  <si>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</si>
  <si>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</si>
  <si>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</si>
  <si>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</si>
  <si>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</si>
  <si>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</si>
  <si>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</si>
  <si>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</si>
  <si>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</si>
  <si>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</si>
  <si>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</si>
  <si>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</si>
  <si>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</si>
  <si>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</si>
  <si>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</si>
  <si>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</si>
  <si>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</si>
  <si>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2025 02</t>
  </si>
  <si>
    <t>4</t>
  </si>
  <si>
    <t>958515142</t>
  </si>
  <si>
    <t>PP</t>
  </si>
  <si>
    <t>Příčky z pórobetonových tvárnic hladkých na tenké maltové lože objemová hmotnost do 500 kg/m3, tloušťka příčky 100 mm</t>
  </si>
  <si>
    <t>Online PSC</t>
  </si>
  <si>
    <t>https://podminky.urs.cz/item/CS_URS_2025_02/342272225</t>
  </si>
  <si>
    <t>VV</t>
  </si>
  <si>
    <t>3*0,3*2</t>
  </si>
  <si>
    <t>342272235</t>
  </si>
  <si>
    <t>Příčka z pórobetonových hladkých tvárnic na tenkovrstvou maltu tl 125 mm</t>
  </si>
  <si>
    <t>1617671207</t>
  </si>
  <si>
    <t>Příčky z pórobetonových tvárnic hladkých na tenké maltové lože objemová hmotnost do 500 kg/m3, tloušťka příčky 125 mm</t>
  </si>
  <si>
    <t>https://podminky.urs.cz/item/CS_URS_2025_02/342272235</t>
  </si>
  <si>
    <t>3*(0,9)</t>
  </si>
  <si>
    <t>6</t>
  </si>
  <si>
    <t>Úpravy povrchů, podlahy a osazování výplní</t>
  </si>
  <si>
    <t>612311101</t>
  </si>
  <si>
    <t>Vápenná omítka hrubá jednovrstvá nezatřená vnitřních stěn nanášená ručně</t>
  </si>
  <si>
    <t>1485922493</t>
  </si>
  <si>
    <t>Omítka vápenná vnitřních ploch nanášená ručně jednovrstvá hrubá, tloušťky do 10 mm nezatřená stěn</t>
  </si>
  <si>
    <t>https://podminky.urs.cz/item/CS_URS_2025_02/612311101</t>
  </si>
  <si>
    <t>2,85*(3,975*2)</t>
  </si>
  <si>
    <t>612315222</t>
  </si>
  <si>
    <t>Vápenná štuková omítka malých ploch přes 0,09 do 0,25 m2 na stěnách</t>
  </si>
  <si>
    <t>kus</t>
  </si>
  <si>
    <t>1337783157</t>
  </si>
  <si>
    <t>Vápenná omítka jednotlivých malých ploch štuková na stěnách, plochy jednotlivě přes 0,09 do 0,25 m2</t>
  </si>
  <si>
    <t>https://podminky.urs.cz/item/CS_URS_2025_02/612315222</t>
  </si>
  <si>
    <t>7</t>
  </si>
  <si>
    <t>619995001</t>
  </si>
  <si>
    <t>Začištění omítek kolem oken, dveří, podlah nebo obkladů</t>
  </si>
  <si>
    <t>m</t>
  </si>
  <si>
    <t>1594355500</t>
  </si>
  <si>
    <t>Začištění omítek (s dodáním hmot) kolem oken, dveří, podlah, obkladů apod.</t>
  </si>
  <si>
    <t>https://podminky.urs.cz/item/CS_URS_2025_02/619995001</t>
  </si>
  <si>
    <t>4*5</t>
  </si>
  <si>
    <t>8</t>
  </si>
  <si>
    <t>631312141</t>
  </si>
  <si>
    <t>Doplnění rýh v dosavadních mazaninách betonem prostým</t>
  </si>
  <si>
    <t>m3</t>
  </si>
  <si>
    <t>327318812</t>
  </si>
  <si>
    <t>Doplnění dosavadních mazanin prostým betonem s dodáním hmot, bez potěru, plochy jednotlivě rýh v dosavadních mazaninách</t>
  </si>
  <si>
    <t>https://podminky.urs.cz/item/CS_URS_2025_02/631312141</t>
  </si>
  <si>
    <t>0,1*0,15*(1,575+3,5+2,2+1,5+3,175*4)</t>
  </si>
  <si>
    <t>9</t>
  </si>
  <si>
    <t>642944121</t>
  </si>
  <si>
    <t>Osazování ocelových zárubní dodatečné pl do 2,5 m2</t>
  </si>
  <si>
    <t>-1000595053</t>
  </si>
  <si>
    <t>Osazení ocelových dveřních zárubní lisovaných nebo z úhelníků dodatečně s vybetonováním prahu, plochy do 2,5 m2</t>
  </si>
  <si>
    <t>https://podminky.urs.cz/item/CS_URS_2025_02/642944121</t>
  </si>
  <si>
    <t>10</t>
  </si>
  <si>
    <t>M</t>
  </si>
  <si>
    <t>55331437</t>
  </si>
  <si>
    <t>zárubeň jednokřídlá ocelová pro dodatečnou montáž tl stěny 110-150mm rozměru 800/1970, 2100mm</t>
  </si>
  <si>
    <t>1304688909</t>
  </si>
  <si>
    <t>P</t>
  </si>
  <si>
    <t>Poznámka k položce:_x000d_
Specifikace obsahu dodávky položky dle PD: Z1,Z2</t>
  </si>
  <si>
    <t>11</t>
  </si>
  <si>
    <t>55331439</t>
  </si>
  <si>
    <t>zárubeň jednokřídlá ocelová pro dodatečnou montáž tl stěny 110-150mm rozměru 1100/1970, 2100mm</t>
  </si>
  <si>
    <t>-1494539140</t>
  </si>
  <si>
    <t>Poznámka k položce:_x000d_
Specifikace obsahu dodávky položky dle PD: Z3</t>
  </si>
  <si>
    <t>Ostatní konstrukce a práce, bourání</t>
  </si>
  <si>
    <t>949101111</t>
  </si>
  <si>
    <t>Lešení pomocné pro objekty pozemních staveb s lešeňovou podlahou v do 1,9 m zatížení do 150 kg/m2</t>
  </si>
  <si>
    <t>721722134</t>
  </si>
  <si>
    <t>Lešení pomocné pracovní pro objekty pozemních staveb pro zatížení do 150 kg/m2, o výšce lešeňové podlahy do 1,9 m</t>
  </si>
  <si>
    <t>https://podminky.urs.cz/item/CS_URS_2025_02/949101111</t>
  </si>
  <si>
    <t>44,1</t>
  </si>
  <si>
    <t>13</t>
  </si>
  <si>
    <t>952901111</t>
  </si>
  <si>
    <t>Vyčištění budov bytové a občanské výstavby při výšce podlaží do 4 m</t>
  </si>
  <si>
    <t>-1831583637</t>
  </si>
  <si>
    <t>Vyčištění budov nebo objektů před předáním do užívání budov bytové nebo občanské výstavby, světlé výšky podlaží do 4 m</t>
  </si>
  <si>
    <t>https://podminky.urs.cz/item/CS_URS_2025_02/952901111</t>
  </si>
  <si>
    <t>14</t>
  </si>
  <si>
    <t>962031133</t>
  </si>
  <si>
    <t>Bourání příček nebo přizdívek z cihel pálených plných tl přes 100 do 150 mm</t>
  </si>
  <si>
    <t>-1417639372</t>
  </si>
  <si>
    <t>Bourání příček nebo přizdívek z cihel pálených plných, tl. přes 100 do 150 mm</t>
  </si>
  <si>
    <t>https://podminky.urs.cz/item/CS_URS_2025_02/962031133</t>
  </si>
  <si>
    <t>3*(3,175*4)</t>
  </si>
  <si>
    <t>15</t>
  </si>
  <si>
    <t>965046111</t>
  </si>
  <si>
    <t>Broušení stávajících betonových podlah úběr do 3 mm</t>
  </si>
  <si>
    <t>-1104761797</t>
  </si>
  <si>
    <t>https://podminky.urs.cz/item/CS_URS_2025_02/965046111</t>
  </si>
  <si>
    <t>16</t>
  </si>
  <si>
    <t>965046119</t>
  </si>
  <si>
    <t>Příplatek k broušení stávajících betonových podlah za každý další 1 mm úběru</t>
  </si>
  <si>
    <t>-2004354607</t>
  </si>
  <si>
    <t>Broušení stávajících betonových podlah Příplatek k ceně za každý další 1 mm úběru</t>
  </si>
  <si>
    <t>https://podminky.urs.cz/item/CS_URS_2025_02/965046119</t>
  </si>
  <si>
    <t>5*44,1</t>
  </si>
  <si>
    <t>17</t>
  </si>
  <si>
    <t>968072455</t>
  </si>
  <si>
    <t>Vybourání kovových dveřních zárubní pl do 2 m2</t>
  </si>
  <si>
    <t>1309959202</t>
  </si>
  <si>
    <t>Vybourání kovových rámů oken s křídly, dveřních zárubní, vrat, stěn, ostění nebo obkladů dveřních zárubní, plochy do 2 m2</t>
  </si>
  <si>
    <t>https://podminky.urs.cz/item/CS_URS_2025_02/968072455</t>
  </si>
  <si>
    <t>18</t>
  </si>
  <si>
    <t>977312113</t>
  </si>
  <si>
    <t>Řezání stávajících betonových mazanin vyztužených hl do 150 mm</t>
  </si>
  <si>
    <t>-1192509418</t>
  </si>
  <si>
    <t>Řezání stávajících betonových mazanin s vyztužením hloubky přes 100 do 150 mm</t>
  </si>
  <si>
    <t>https://podminky.urs.cz/item/CS_URS_2025_02/977312113</t>
  </si>
  <si>
    <t>(0,5+0,5)*2</t>
  </si>
  <si>
    <t>19</t>
  </si>
  <si>
    <t>974042554</t>
  </si>
  <si>
    <t>Vysekání rýh v dlažbě betonové nebo jiné monolitické hl do 100 mm š do 150 mm</t>
  </si>
  <si>
    <t>367041966</t>
  </si>
  <si>
    <t>Vysekání rýh v betonové nebo jiné monolitické dlažbě s betonovým podkladem do hl. 100 mm a šířky do 150 mm</t>
  </si>
  <si>
    <t>https://podminky.urs.cz/item/CS_URS_2025_02/974042554</t>
  </si>
  <si>
    <t>0,5+0,5</t>
  </si>
  <si>
    <t>20</t>
  </si>
  <si>
    <t>978059541</t>
  </si>
  <si>
    <t>Odsekání a odebrání obkladů stěn z vnitřních obkládaček plochy přes 1 m2</t>
  </si>
  <si>
    <t>-1799840164</t>
  </si>
  <si>
    <t>Odsekání obkladů stěn včetně otlučení podkladní omítky až na zdivo z obkládaček vnitřních, z jakýchkoliv materiálů, plochy přes 1 m2</t>
  </si>
  <si>
    <t>https://podminky.urs.cz/item/CS_URS_2025_02/978059541</t>
  </si>
  <si>
    <t>2,85*(3,975+3+3,975*2+4,65)</t>
  </si>
  <si>
    <t>997</t>
  </si>
  <si>
    <t>Přesun sutě</t>
  </si>
  <si>
    <t>997013217</t>
  </si>
  <si>
    <t>Vnitrostaveništní doprava suti a vybouraných hmot pro budovy v přes 21 do 24 m ručně</t>
  </si>
  <si>
    <t>t</t>
  </si>
  <si>
    <t>1039157438</t>
  </si>
  <si>
    <t>Vnitrostaveništní doprava suti a vybouraných hmot vodorovně do 50 m s naložením ručně pro budovy a haly výšky přes 21 do 24 m</t>
  </si>
  <si>
    <t>https://podminky.urs.cz/item/CS_URS_2025_02/997013217</t>
  </si>
  <si>
    <t>16,639</t>
  </si>
  <si>
    <t>22</t>
  </si>
  <si>
    <t>997013219</t>
  </si>
  <si>
    <t>Příplatek k vnitrostaveništní dopravě suti a vybouraných hmot za zvětšenou dopravu suti ZKD 10 m</t>
  </si>
  <si>
    <t>190337993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</si>
  <si>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</si>
  <si>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https://podminky.urs.cz/item/CS_URS_2025_02/997013219</t>
  </si>
  <si>
    <t>16,639*20</t>
  </si>
  <si>
    <t>23</t>
  </si>
  <si>
    <t>997013509</t>
  </si>
  <si>
    <t>Příplatek k odvozu suti a vybouraných hmot na skládku ZKD 1 km přes 1 km</t>
  </si>
  <si>
    <t>258268801</t>
  </si>
  <si>
    <t>https://podminky.urs.cz/item/CS_URS_2025_02/997013509</t>
  </si>
  <si>
    <t>24</t>
  </si>
  <si>
    <t>997013511</t>
  </si>
  <si>
    <t>Odvoz suti a vybouraných hmot z meziskládky na skládku do 1 km s naložením a se složením</t>
  </si>
  <si>
    <t>2116541347</t>
  </si>
  <si>
    <t>Odvoz suti a vybouraných hmot z meziskládky na skládku s naložením a se složením, na vzdálenost do 1 km</t>
  </si>
  <si>
    <t>https://podminky.urs.cz/item/CS_URS_2025_02/997013511</t>
  </si>
  <si>
    <t>25</t>
  </si>
  <si>
    <t>997013631</t>
  </si>
  <si>
    <t>Poplatek za uložení na skládce (skládkovné) stavebního odpadu směsného kód odpadu 17 09 04</t>
  </si>
  <si>
    <t>-136343251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</si>
  <si>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</si>
  <si>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</si>
  <si>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16,639-0,177</t>
  </si>
  <si>
    <t>26</t>
  </si>
  <si>
    <t>997013813</t>
  </si>
  <si>
    <t>Poplatek za uložení na skládce (skládkovné) stavebního odpadu z plastických hmot kód odpadu 17 02 03</t>
  </si>
  <si>
    <t>-999725632</t>
  </si>
  <si>
    <t>Poplatek za uložení stavebního odpadu na skládce (skládkovné) z plastických hmot zatříděného do Katalogu odpadů pod kódem 17 02 03</t>
  </si>
  <si>
    <t>https://podminky.urs.cz/item/CS_URS_2025_02/997013813</t>
  </si>
  <si>
    <t>0,177</t>
  </si>
  <si>
    <t>998</t>
  </si>
  <si>
    <t>Přesun hmot</t>
  </si>
  <si>
    <t>27</t>
  </si>
  <si>
    <t>998018003</t>
  </si>
  <si>
    <t>Přesun hmot pro budovy ruční pro budovy v přes 12 do 24 m</t>
  </si>
  <si>
    <t>2019302958</t>
  </si>
  <si>
    <t>Přesun hmot pro budovy občanské výstavby, bydlení, výrobu a služby ruční (bez užití mechanizace) vodorovná dopravní vzdálenost do 100 m pro budovy s jakoukoliv nosnou konstrukcí výšky přes 12 do 24 m</t>
  </si>
  <si>
    <t>https://podminky.urs.cz/item/CS_URS_2025_02/998018003</t>
  </si>
  <si>
    <t>PSV</t>
  </si>
  <si>
    <t>Práce a dodávky PSV</t>
  </si>
  <si>
    <t>763</t>
  </si>
  <si>
    <t>Konstrukce suché výstavby</t>
  </si>
  <si>
    <t>28</t>
  </si>
  <si>
    <t>763131732</t>
  </si>
  <si>
    <t>SDK podhled - čelo pro kazetové podhledy (F lišta) tl 15 mm</t>
  </si>
  <si>
    <t>168601113</t>
  </si>
  <si>
    <t>Podhled ze sádrokartonových desek ostatní práce a konstrukce na podhledech ze sádrokartonových desek čelo pro kazetové podhledy (F lišta) tl. 15 mm</t>
  </si>
  <si>
    <t>https://podminky.urs.cz/item/CS_URS_2025_02/763131732</t>
  </si>
  <si>
    <t>12,9</t>
  </si>
  <si>
    <t>29</t>
  </si>
  <si>
    <t>763135812</t>
  </si>
  <si>
    <t>Demontáž podhledu kazetového (crital, vč. k-ce) na zavěšeném na roštu polozapuštěném</t>
  </si>
  <si>
    <t>-898885474</t>
  </si>
  <si>
    <t>https://podminky.urs.cz/item/CS_URS_2025_02/763135812</t>
  </si>
  <si>
    <t>Poznámka k položce:_x000d_
včetně úpravy na ÚT rozvodu</t>
  </si>
  <si>
    <t>18,57+18,71</t>
  </si>
  <si>
    <t>30</t>
  </si>
  <si>
    <t>763135101</t>
  </si>
  <si>
    <t>Montáž sádrokartonového podhledu kazetového demontovatelného, velikosti kazet 600x600 mm včetně zavěšené nosné konstrukce viditelné</t>
  </si>
  <si>
    <t>-1066379515</t>
  </si>
  <si>
    <t>https://podminky.urs.cz/item/CS_URS_2025_02/763135101</t>
  </si>
  <si>
    <t xml:space="preserve">Poznámka k položce:_x000d_
Specifikace montáže podhledu viz. PD: PO1_x000d_
</t>
  </si>
  <si>
    <t>31</t>
  </si>
  <si>
    <t>59030570</t>
  </si>
  <si>
    <t>podhled kazetový viditelný rastr tl 15mm 600x600mm</t>
  </si>
  <si>
    <t>32</t>
  </si>
  <si>
    <t>-1929418216</t>
  </si>
  <si>
    <t>podhled kazetový viditelný rastr tl 15mm 600x600mm - PO1</t>
  </si>
  <si>
    <t>(44,1)*1,1</t>
  </si>
  <si>
    <t>998763333</t>
  </si>
  <si>
    <t>Přesun hmot tonážní pro konstrukce montované z desek ruční v objektech v přes 12 do 24 m</t>
  </si>
  <si>
    <t>978707756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</si>
  <si>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12 do 24 m</t>
  </si>
  <si>
    <t>https://podminky.urs.cz/item/CS_URS_2025_02/998763333</t>
  </si>
  <si>
    <t>79</t>
  </si>
  <si>
    <t>998763339</t>
  </si>
  <si>
    <t>Příplatek k ručnímu přesunu hmot tonážnímu pro konstrukce montované z desek za zvětšený přesun ZKD 50 m</t>
  </si>
  <si>
    <t>284373102</t>
  </si>
  <si>
    <t>Přesun hmot pro konstrukce montované z desek sádrokartonových, sádrovláknitých, cementovláknitých nebo cementových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</si>
  <si>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https://podminky.urs.cz/item/CS_URS_2025_02/998763339</t>
  </si>
  <si>
    <t>0,441*4</t>
  </si>
  <si>
    <t>766</t>
  </si>
  <si>
    <t>Konstrukce truhlářské</t>
  </si>
  <si>
    <t>33</t>
  </si>
  <si>
    <t>766660001</t>
  </si>
  <si>
    <t>Montáž dveřních křídel otvíravých jednokřídlových š do 0,8 m do ocelové zárubně</t>
  </si>
  <si>
    <t>1613460116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</si>
  <si>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</si>
  <si>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</si>
  <si>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34</t>
  </si>
  <si>
    <t>61162002</t>
  </si>
  <si>
    <t>dveře jednokřídlé dřevotřískové povrch dýhovaný plné 800x1970-2100mm</t>
  </si>
  <si>
    <t>1726149669</t>
  </si>
  <si>
    <t>Poznámka k položce:_x000d_
pecifikace obsahu dodávky položky dle PD: T1</t>
  </si>
  <si>
    <t>35</t>
  </si>
  <si>
    <t>766660002</t>
  </si>
  <si>
    <t>Montáž dveřních křídel otvíravých jednokřídlových š přes 0,8 m do ocelové zárubně</t>
  </si>
  <si>
    <t>-1669001328</t>
  </si>
  <si>
    <t>Montáž dveřních křídel dřevěných nebo plastových otevíravých do ocelové zárubně povrchově upravených jednokřídlových, šířky přes 800 mm</t>
  </si>
  <si>
    <t>https://podminky.urs.cz/item/CS_URS_2025_02/766660002</t>
  </si>
  <si>
    <t>36</t>
  </si>
  <si>
    <t>61162089</t>
  </si>
  <si>
    <t>dveře jednokřídlé dřevotřískové povrch dýhované plné 1100x1970-2100mm</t>
  </si>
  <si>
    <t>1212402381</t>
  </si>
  <si>
    <t>Poznámka k položce:_x000d_
pecifikace obsahu dodávky položky dle PD: T2</t>
  </si>
  <si>
    <t>37</t>
  </si>
  <si>
    <t>766691914</t>
  </si>
  <si>
    <t>Vyvěšení nebo zavěšení dřevěných křídel dveří pl do 2 m2</t>
  </si>
  <si>
    <t>78653351</t>
  </si>
  <si>
    <t>Ostatní práce vyvěšení nebo zavěšení křídel dřevěných dveřních, plochy do 2 m2</t>
  </si>
  <si>
    <t>https://podminky.urs.cz/item/CS_URS_2025_02/766691914</t>
  </si>
  <si>
    <t>38</t>
  </si>
  <si>
    <t>998766123</t>
  </si>
  <si>
    <t>Přesun hmot tonážní pro kce truhlářské ruční v objektech v přes 12 do 24 m</t>
  </si>
  <si>
    <t>2106739325</t>
  </si>
  <si>
    <t>Přesun hmot pro konstrukce truhlářské stanovený z hmotnosti přesunovaného materiálu vodorovná dopravní vzdálenost do 50 m ruční (bez užití mechanizace) v objektech výšky přes 12 do 24 m</t>
  </si>
  <si>
    <t>https://podminky.urs.cz/item/CS_URS_2025_02/998766123</t>
  </si>
  <si>
    <t>80</t>
  </si>
  <si>
    <t>998766129</t>
  </si>
  <si>
    <t>Příplatek k ručnímu přesunu hmot tonážnímu pro kce truhlářské za zvětšený přesun ZKD 50 m</t>
  </si>
  <si>
    <t>159947528</t>
  </si>
  <si>
    <t>Přesun hmot pro konstrukce truhlářské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</si>
  <si>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https://podminky.urs.cz/item/CS_URS_2025_02/998766129</t>
  </si>
  <si>
    <t>0,081*4</t>
  </si>
  <si>
    <t>775</t>
  </si>
  <si>
    <t>Podlahy skládané</t>
  </si>
  <si>
    <t>39</t>
  </si>
  <si>
    <t>775429121</t>
  </si>
  <si>
    <t>Montáž podlahové lišty přechodové připevněné vruty</t>
  </si>
  <si>
    <t>837907030</t>
  </si>
  <si>
    <t>Montáž lišty přechodové (vyrovnávací) připevněné vruty</t>
  </si>
  <si>
    <t>https://podminky.urs.cz/item/CS_URS_2025_02/775429121</t>
  </si>
  <si>
    <t>Poznámka k položce:_x000d_
Specifikace obsahu montáže položky dle PD: AL2</t>
  </si>
  <si>
    <t>40</t>
  </si>
  <si>
    <t>55343124</t>
  </si>
  <si>
    <t>profil přechodový Al vrtaný 30mm</t>
  </si>
  <si>
    <t>1765965580</t>
  </si>
  <si>
    <t>Poznámka k položce:_x000d_
Specifikace obsahu dodávky položky dle PD: AL2</t>
  </si>
  <si>
    <t>41</t>
  </si>
  <si>
    <t>998775123</t>
  </si>
  <si>
    <t>Přesun hmot tonážní pro podlahy skládané ruční v objektech v přes 12 do 24 m</t>
  </si>
  <si>
    <t>-679791133</t>
  </si>
  <si>
    <t>Přesun hmot pro podlahy skládané stanovený z hmotnosti přesunovaného materiálu vodorovná dopravní vzdálenost do 50 m ruční (bez užití mechanizace) v objektech výšky přes 12 do 24 m</t>
  </si>
  <si>
    <t>https://podminky.urs.cz/item/CS_URS_2025_02/998775123</t>
  </si>
  <si>
    <t>81</t>
  </si>
  <si>
    <t>998775129</t>
  </si>
  <si>
    <t>Příplatek k ručnímu přesunu hmot tonážnímu pro podlahy skládané za zvětšený přesun ZKD 50 m</t>
  </si>
  <si>
    <t>-761419346</t>
  </si>
  <si>
    <t>Přesun hmot pro podlahy skládané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</si>
  <si>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https://podminky.urs.cz/item/CS_URS_2025_02/998775129</t>
  </si>
  <si>
    <t>0,001*4</t>
  </si>
  <si>
    <t>776</t>
  </si>
  <si>
    <t>Podlahy povlakové</t>
  </si>
  <si>
    <t>42</t>
  </si>
  <si>
    <t>776111116</t>
  </si>
  <si>
    <t>Odstranění zbytků lepidla z podkladu povlakových podlah broušením</t>
  </si>
  <si>
    <t>1240394298</t>
  </si>
  <si>
    <t>Příprava podkladu broušení podlah stávajícího podkladu pro odstranění lepidla (po starých krytinách)</t>
  </si>
  <si>
    <t>https://podminky.urs.cz/item/CS_URS_2025_02/776111116</t>
  </si>
  <si>
    <t>43</t>
  </si>
  <si>
    <t>776111311</t>
  </si>
  <si>
    <t>Vysátí podkladu povlakových podlah</t>
  </si>
  <si>
    <t>587457842</t>
  </si>
  <si>
    <t>Příprava podkladu vysátí podlah</t>
  </si>
  <si>
    <t>https://podminky.urs.cz/item/CS_URS_2025_02/776111311</t>
  </si>
  <si>
    <t>44</t>
  </si>
  <si>
    <t>776121112</t>
  </si>
  <si>
    <t>Vodou ředitelná penetrace savého podkladu povlakových podlah</t>
  </si>
  <si>
    <t>71672742</t>
  </si>
  <si>
    <t>Příprava podkladu penetrace vodou ředitelná podlah</t>
  </si>
  <si>
    <t>https://podminky.urs.cz/item/CS_URS_2025_02/776121112</t>
  </si>
  <si>
    <t>45</t>
  </si>
  <si>
    <t>776141114</t>
  </si>
  <si>
    <t>Příprava podkladu vyrovnání samonivelační stěrkou podlah min.pevnosti 20 MPa, tloušťky přes 8 do 25 mm</t>
  </si>
  <si>
    <t>-1285570362</t>
  </si>
  <si>
    <t>https://podminky.urs.cz/item/CS_URS_2025_02/776141114</t>
  </si>
  <si>
    <t>46</t>
  </si>
  <si>
    <t>776201812</t>
  </si>
  <si>
    <t>Demontáž lepených povlakových podlah s podložkou ručně</t>
  </si>
  <si>
    <t>-730208661</t>
  </si>
  <si>
    <t>Demontáž povlakových podlahovin lepených ručně s podložkou</t>
  </si>
  <si>
    <t>https://podminky.urs.cz/item/CS_URS_2025_02/776201812</t>
  </si>
  <si>
    <t>17,6+17,97+17,95</t>
  </si>
  <si>
    <t>47</t>
  </si>
  <si>
    <t>776221111</t>
  </si>
  <si>
    <t>Lepení pásů z PVC standardním lepidlem</t>
  </si>
  <si>
    <t>-1265463248</t>
  </si>
  <si>
    <t>Montáž podlahovin z PVC lepením standardním lepidlem z pásů standardních</t>
  </si>
  <si>
    <t>https://podminky.urs.cz/item/CS_URS_2025_02/776221111</t>
  </si>
  <si>
    <t>48</t>
  </si>
  <si>
    <t>28411020</t>
  </si>
  <si>
    <t>PVC vinyl homogenní zátěžová tl 2,00 mm, úprava PUR, třída zátěže 34/43, hmotnost 3200g/m2, hořlavost Bfl S1</t>
  </si>
  <si>
    <t>1237072533</t>
  </si>
  <si>
    <t>Poznámka k položce:_x000d_
Specifikace obsahu dodávky položky dle PD: B1</t>
  </si>
  <si>
    <t>(34,9)*0,15*1,1</t>
  </si>
  <si>
    <t>Součet</t>
  </si>
  <si>
    <t>49</t>
  </si>
  <si>
    <t>776410811</t>
  </si>
  <si>
    <t>Odstranění soklíků a lišt pryžových nebo plastových</t>
  </si>
  <si>
    <t>-310331999</t>
  </si>
  <si>
    <t>Demontáž soklíků nebo lišt pryžových nebo plastových</t>
  </si>
  <si>
    <t>https://podminky.urs.cz/item/CS_URS_2025_02/776410811</t>
  </si>
  <si>
    <t>50</t>
  </si>
  <si>
    <t>776411222</t>
  </si>
  <si>
    <t>Montáž soklíků tahaných (fabiony) obvodových, výšky přes 80 do 100 mm</t>
  </si>
  <si>
    <t>2006842222</t>
  </si>
  <si>
    <t>https://podminky.urs.cz/item/CS_URS_2025_02/776411222</t>
  </si>
  <si>
    <t>34,9</t>
  </si>
  <si>
    <t>51</t>
  </si>
  <si>
    <t>998776123</t>
  </si>
  <si>
    <t>Přesun hmot tonážní pro podlahy povlakové ruční v objektech v přes 12 do 24 m</t>
  </si>
  <si>
    <t>944071531</t>
  </si>
  <si>
    <t>Přesun hmot pro podlahy povlakové stanovený z hmotnosti přesunovaného materiálu vodorovná dopravní vzdálenost do 50 m ruční (bez užití mechanizace) v objektech výšky přes 12 do 24 m</t>
  </si>
  <si>
    <t>https://podminky.urs.cz/item/CS_URS_2025_02/998776123</t>
  </si>
  <si>
    <t>52</t>
  </si>
  <si>
    <t>998776129</t>
  </si>
  <si>
    <t>Příplatek k ručnímu přesunu hmot tonážnímu pro podlahy povlakové za zvětšený přesun ZKD 50 m</t>
  </si>
  <si>
    <t>1723110180</t>
  </si>
  <si>
    <t>Přesun hmot pro podlahy povlakové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</si>
  <si>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https://podminky.urs.cz/item/CS_URS_2025_02/998776129</t>
  </si>
  <si>
    <t>0,852*4</t>
  </si>
  <si>
    <t>781</t>
  </si>
  <si>
    <t>Dokončovací práce - obklady</t>
  </si>
  <si>
    <t>53</t>
  </si>
  <si>
    <t>781121011</t>
  </si>
  <si>
    <t>Nátěr penetrační na stěnu</t>
  </si>
  <si>
    <t>-362484062</t>
  </si>
  <si>
    <t>Příprava podkladu před provedením obkladu nátěr penetrační na stěnu</t>
  </si>
  <si>
    <t>https://podminky.urs.cz/item/CS_URS_2025_02/781121011</t>
  </si>
  <si>
    <t>3*(3,975*2+12,9+2+2+12,9/3)</t>
  </si>
  <si>
    <t>54</t>
  </si>
  <si>
    <t>58581246.1</t>
  </si>
  <si>
    <t>stěrka hydroizolační jednosložková do interiéru pod obklad</t>
  </si>
  <si>
    <t>kg</t>
  </si>
  <si>
    <t>1699021406</t>
  </si>
  <si>
    <t>55</t>
  </si>
  <si>
    <t>781131207</t>
  </si>
  <si>
    <t>Montáž izolace nátěrem nebo stěrkou ve dvou vrstvách</t>
  </si>
  <si>
    <t>-478601490</t>
  </si>
  <si>
    <t>Izolace stěny pod obklad montáž izolace nátěrem nebo stěrkou ve dvou vrstvách</t>
  </si>
  <si>
    <t>https://podminky.urs.cz/item/CS_URS_2025_02/781131207</t>
  </si>
  <si>
    <t>56</t>
  </si>
  <si>
    <t>781151031</t>
  </si>
  <si>
    <t>Celoplošné vyrovnání podkladu stěrkou tl 3 mm</t>
  </si>
  <si>
    <t>1613111913</t>
  </si>
  <si>
    <t>Příprava podkladu před provedením obkladu celoplošné vyrovnání podkladu stěrkou, tloušťky 3 mm</t>
  </si>
  <si>
    <t>https://podminky.urs.cz/item/CS_URS_2025_02/781151031</t>
  </si>
  <si>
    <t>57</t>
  </si>
  <si>
    <t>781151041</t>
  </si>
  <si>
    <t>Příplatek k cenám celoplošné vyrovnání stěrkou za každý další 1 mm přes tl 3 mm</t>
  </si>
  <si>
    <t>-908962604</t>
  </si>
  <si>
    <t>Příprava podkladu před provedením obkladu celoplošné vyrovnání podkladu příplatek za každý další 1 mm tloušťky přes 3 mm</t>
  </si>
  <si>
    <t>https://podminky.urs.cz/item/CS_URS_2025_02/781151041</t>
  </si>
  <si>
    <t>87,45*5</t>
  </si>
  <si>
    <t>58</t>
  </si>
  <si>
    <t>781472219</t>
  </si>
  <si>
    <t>Montáž obkladů keramických hladkých lepených cementovým flexibilním lepidlem přes 22 do 25 ks/m2</t>
  </si>
  <si>
    <t>490756958</t>
  </si>
  <si>
    <t>Montáž keramických obkladů stěn lepených cementovým flexibilním lepidlem hladkých přes 22 do 25 ks/m2</t>
  </si>
  <si>
    <t>https://podminky.urs.cz/item/CS_URS_2025_02/781472219</t>
  </si>
  <si>
    <t>59</t>
  </si>
  <si>
    <t>59761714</t>
  </si>
  <si>
    <t>obklad keramický nemrazuvzdorný povrch hladký/matný tl do 10mm přes 22 do 25ks/m2</t>
  </si>
  <si>
    <t>1376601394</t>
  </si>
  <si>
    <t>87,45*1,1 'Přepočtené koeficientem množství</t>
  </si>
  <si>
    <t>60</t>
  </si>
  <si>
    <t>781477114</t>
  </si>
  <si>
    <t>Příplatek k montáži obkladů vnitřních keramických hladkých za spárování tmelem dvousložkovým</t>
  </si>
  <si>
    <t>1762195299</t>
  </si>
  <si>
    <t>Montáž obkladů vnitřních stěn z dlaždic keramických Příplatek k cenám za dvousložkový spárovací tmel</t>
  </si>
  <si>
    <t>https://podminky.urs.cz/item/CS_URS_2025_02/781477114</t>
  </si>
  <si>
    <t>61</t>
  </si>
  <si>
    <t>781494511</t>
  </si>
  <si>
    <t>Plastové profily ukončovací lepené flexibilním lepidlem</t>
  </si>
  <si>
    <t>-227599316</t>
  </si>
  <si>
    <t>Obklad - dokončující práce profily ukončovací lepené flexibilním lepidlem ukončovací vč. dodávky profilu</t>
  </si>
  <si>
    <t>https://podminky.urs.cz/item/CS_URS_2025_02/781494511</t>
  </si>
  <si>
    <t>62</t>
  </si>
  <si>
    <t>781495115</t>
  </si>
  <si>
    <t>Spárování vnitřních obkladů silikonem</t>
  </si>
  <si>
    <t>1863254528</t>
  </si>
  <si>
    <t>Obklad - dokončující práce ostatní práce spárování silikonem</t>
  </si>
  <si>
    <t>https://podminky.urs.cz/item/CS_URS_2025_02/781495115</t>
  </si>
  <si>
    <t>(3,975*2+12,9+2+2+12,9)</t>
  </si>
  <si>
    <t>63</t>
  </si>
  <si>
    <t>998781123</t>
  </si>
  <si>
    <t>Přesun hmot tonážní pro obklady keramické ruční v objektech v přes 12 do 24 m</t>
  </si>
  <si>
    <t>-1499211588</t>
  </si>
  <si>
    <t>Přesun hmot pro obklady keramické stanovený z hmotnosti přesunovaného materiálu vodorovná dopravní vzdálenost do 50 m ruční (bez užití mechanizace) v objektech výšky přes 12 do 24 m</t>
  </si>
  <si>
    <t>https://podminky.urs.cz/item/CS_URS_2025_02/998781123</t>
  </si>
  <si>
    <t>64</t>
  </si>
  <si>
    <t>998781129</t>
  </si>
  <si>
    <t>Příplatek k ručnímu přesunu hmot tonážnímu pro obklady keramické za zvětšený přesun ZKD 50 m</t>
  </si>
  <si>
    <t>-2061237713</t>
  </si>
  <si>
    <t>Přesun hmot pro obklady keramické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</si>
  <si>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https://podminky.urs.cz/item/CS_URS_2025_02/998781129</t>
  </si>
  <si>
    <t>3,169*4</t>
  </si>
  <si>
    <t>783</t>
  </si>
  <si>
    <t>Dokončovací práce - nátěry</t>
  </si>
  <si>
    <t>65</t>
  </si>
  <si>
    <t>783301303</t>
  </si>
  <si>
    <t>Bezoplachové odrezivění rozvodů ÚT, zámečnických konstrukcí</t>
  </si>
  <si>
    <t>-1443025273</t>
  </si>
  <si>
    <t>https://podminky.urs.cz/item/CS_URS_2025_02/783301303</t>
  </si>
  <si>
    <t>66</t>
  </si>
  <si>
    <t>783301401</t>
  </si>
  <si>
    <t>Příprava podkladu rozvodů ÚT, zámečnických konstrukcí, zárubní, před provedením nátěru ometení</t>
  </si>
  <si>
    <t>359156731</t>
  </si>
  <si>
    <t>https://podminky.urs.cz/item/CS_URS_2025_02/783301401</t>
  </si>
  <si>
    <t>67</t>
  </si>
  <si>
    <t>783314101</t>
  </si>
  <si>
    <t>Základní jednonásobný syntetický nátěr rozvodů ÚT, zámečnických konstrukcí, zárubní</t>
  </si>
  <si>
    <t>-462622877</t>
  </si>
  <si>
    <t>Základní nátěr rozvodů ÚT, zámečnických konstrukcí, zárubní, jednonásobný syntetický</t>
  </si>
  <si>
    <t>https://podminky.urs.cz/item/CS_URS_2025_02/783314101</t>
  </si>
  <si>
    <t>68</t>
  </si>
  <si>
    <t>783315101</t>
  </si>
  <si>
    <t>Mezinátěr jednonásobný syntetický standardní rozvodů ÚT, zámečnických konstrukcí, zárubní</t>
  </si>
  <si>
    <t>1844194359</t>
  </si>
  <si>
    <t>Mezinátěr rozvodů ÚT, zámečnických konstrukcí, zárubní, jednonásobný syntetický standardní</t>
  </si>
  <si>
    <t>https://podminky.urs.cz/item/CS_URS_2025_02/783315101</t>
  </si>
  <si>
    <t>69</t>
  </si>
  <si>
    <t>783317101</t>
  </si>
  <si>
    <t>Krycí jednonásobný syntetický standardní nátěr rozvodů ÚT, zámečnických konstrukcí, zárubní</t>
  </si>
  <si>
    <t>-391456087</t>
  </si>
  <si>
    <t>Krycí nátěr (email) rozvodů ÚT, zámečnických konstrukcí, zárubní, jednonásobný syntetický standardní</t>
  </si>
  <si>
    <t>https://podminky.urs.cz/item/CS_URS_2025_02/783317101</t>
  </si>
  <si>
    <t>Poznámka k položce:_x000d_
2 vrstvy</t>
  </si>
  <si>
    <t>784</t>
  </si>
  <si>
    <t>Dokončovací práce - malby a tapety</t>
  </si>
  <si>
    <t>70</t>
  </si>
  <si>
    <t>784121001</t>
  </si>
  <si>
    <t>Oškrabání malby v místnostech v do 3,80 m</t>
  </si>
  <si>
    <t>-1980524314</t>
  </si>
  <si>
    <t>Oškrabání malby v místnostech výšky do 3,80 m</t>
  </si>
  <si>
    <t>https://podminky.urs.cz/item/CS_URS_2025_02/784121001</t>
  </si>
  <si>
    <t>71</t>
  </si>
  <si>
    <t>784121011</t>
  </si>
  <si>
    <t>Rozmývání podkladu po oškrabání malby v místnostech v do 3,80 m</t>
  </si>
  <si>
    <t>-1707219783</t>
  </si>
  <si>
    <t>Rozmývání podkladu po oškrabání malby v místnostech výšky do 3,80 m</t>
  </si>
  <si>
    <t>https://podminky.urs.cz/item/CS_URS_2025_02/784121011</t>
  </si>
  <si>
    <t>72</t>
  </si>
  <si>
    <t>784171101</t>
  </si>
  <si>
    <t>Zakrytí vnitřních podlah včetně pozdějšího odkrytí</t>
  </si>
  <si>
    <t>1059784773</t>
  </si>
  <si>
    <t>Zakrytí nemalovaných ploch (materiál ve specifikaci) včetně pozdějšího odkrytí podlah</t>
  </si>
  <si>
    <t>https://podminky.urs.cz/item/CS_URS_2025_02/784171101</t>
  </si>
  <si>
    <t>73</t>
  </si>
  <si>
    <t>58124842</t>
  </si>
  <si>
    <t>fólie pro malířské potřeby zakrývací tl 7µ 4x5m</t>
  </si>
  <si>
    <t>-449732076</t>
  </si>
  <si>
    <t>74</t>
  </si>
  <si>
    <t>784181101</t>
  </si>
  <si>
    <t>Základní akrylátová jednonásobná bezbarvá penetrace podkladu v místnostech v do 3,80 m</t>
  </si>
  <si>
    <t>-2069820522</t>
  </si>
  <si>
    <t>Penetrace podkladu jednonásobná základní akrylátová bezbarvá v místnostech výšky do 3,80 m</t>
  </si>
  <si>
    <t>https://podminky.urs.cz/item/CS_URS_2025_02/784181101</t>
  </si>
  <si>
    <t>75</t>
  </si>
  <si>
    <t>784221111</t>
  </si>
  <si>
    <t>Dvojnásobné bílé malby ze směsí za sucha středně otěruvzdorných v místnostech do 3,80 m</t>
  </si>
  <si>
    <t>694010305</t>
  </si>
  <si>
    <t>Malby z malířských směsí otěruvzdorných za sucha dvojnásobné, bílé za sucha otěruvzdorné středně v místnostech výšky do 3,80 m</t>
  </si>
  <si>
    <t>https://podminky.urs.cz/item/CS_URS_2025_02/784221111</t>
  </si>
  <si>
    <t>HZS</t>
  </si>
  <si>
    <t>Hodinové zúčtovací sazby</t>
  </si>
  <si>
    <t>76</t>
  </si>
  <si>
    <t>HZS1302</t>
  </si>
  <si>
    <t xml:space="preserve">Hodinové zúčtovací sazby profesí HSV  provádění konstrukcí zedník specialista, dokončovací a začišťovací práce</t>
  </si>
  <si>
    <t>hod</t>
  </si>
  <si>
    <t>512</t>
  </si>
  <si>
    <t>-47992377</t>
  </si>
  <si>
    <t>Hodinové zúčtovací sazby profesí HSV provádění konstrukcí zedník specialista, dokončovací a začišťovací práce</t>
  </si>
  <si>
    <t>https://podminky.urs.cz/item/CS_URS_2025_02/HZS1302</t>
  </si>
  <si>
    <t xml:space="preserve">Poznámka k položce:_x000d_
včetně materiálu_x000d_
</t>
  </si>
  <si>
    <t>77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</si>
  <si>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</si>
  <si>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</si>
  <si>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-936929835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</si>
  <si>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</si>
  <si>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https://podminky.urs.cz/item/CS_URS_2025_02/HZS2491</t>
  </si>
  <si>
    <t>Poznámka k položce:_x000d_
včetně materiálu</t>
  </si>
  <si>
    <t>Vedlejší rozpočtové náklady</t>
  </si>
  <si>
    <t>5</t>
  </si>
  <si>
    <t>VRN9</t>
  </si>
  <si>
    <t>Ostatní náklady</t>
  </si>
  <si>
    <t>78</t>
  </si>
  <si>
    <t>094103000</t>
  </si>
  <si>
    <t>Náklady na plánované vyklizení prostor objektu vč. zpětného ustavení nábytku, rozsah 200 hodin</t>
  </si>
  <si>
    <t>soubor</t>
  </si>
  <si>
    <t>1024</t>
  </si>
  <si>
    <t>2135472590</t>
  </si>
  <si>
    <t>Náklady na plánované vyklizení prostor objektu vč. zpětného ustavení nábytku, rozsah 100 hodin</t>
  </si>
  <si>
    <t>https://podminky.urs.cz/item/CS_URS_2025_02/094103000</t>
  </si>
  <si>
    <t>01.2 - VZT</t>
  </si>
  <si>
    <t>D2 - Zařízení č.2 – CHL/KLM laboratoř</t>
  </si>
  <si>
    <t>D3 - Demontáže</t>
  </si>
  <si>
    <t xml:space="preserve">D4 - Společné položky </t>
  </si>
  <si>
    <t>D2</t>
  </si>
  <si>
    <t>Zařízení č.2 – CHL/KLM laboratoř</t>
  </si>
  <si>
    <t>2.1</t>
  </si>
  <si>
    <t>Venkovní kondenzační jednotka split systému Qch = 9,5 kW (Qch=8,9 kW při te+35°C, ti=+22°C a r.v. 35 %), Qt= 11 kW. P=2,58kW, U=1x230VAC/50Hz. Rozměry 1100x870x460mm (vxšxh), m=85kg. Chladivo R32. Lw=66dB(A). Max. délka potrubí až 50 m. Základní náplň chl</t>
  </si>
  <si>
    <t>ks</t>
  </si>
  <si>
    <t>Venkovní kondenzační jednotka split systému Qch = 9,5 kW (Qch=8,9 kW při te+35°C, ti=+22°C a r.v. 35 %), Qt= 11 kW. P=2,58kW, U=1x230VAC/50Hz. Rozměry 1100x870x460mm (vxšxh), m=85kg. Chladivo R32. Lw=66dB(A). Max. délka potrubí až 50 m. Základní náplň chladiva 3,2kg. Celoroční provoz chlazení (-20°C &lt; te &lt; 40°C). Automatický restart zařízení.</t>
  </si>
  <si>
    <t>Poznámka k položce:_x000d_
split systém vhodný pro IT provozy</t>
  </si>
  <si>
    <t>2.2</t>
  </si>
  <si>
    <t>Vnitřní, podstropní (s 1 výdechem) jednotka split systému Qch= 9,5 kW. Napájeno z venkovní jednotky. Včetně filtru na sání, regulace směru proudění vzduchu, infra ovladače. Rozměry 235x1590x690mm(vxšxh), m=38kg.</t>
  </si>
  <si>
    <t>Pol1</t>
  </si>
  <si>
    <t>Vakuování + tlaková zkouška dusíkem</t>
  </si>
  <si>
    <t>kpl</t>
  </si>
  <si>
    <t>Pol2</t>
  </si>
  <si>
    <t>Předizolované chladivové Cu potrubí ᴓ 15,9/9,5 vč. přechodek, komunikační a napájecí kabeláže (vnitřní-venkovní jednotka). Tl. izolace min. 9mm, tl. stěny potrubí min. 0,8mm. V exteriéru s Al polepem.</t>
  </si>
  <si>
    <t>bm</t>
  </si>
  <si>
    <t>Pol4</t>
  </si>
  <si>
    <t>Tepelná izolace na bázi syntetického kaučuku tloušťky 13 mm. Samolepící. Orientační hodnota součinitel tepelné vodivosti 0,035 W/m*K.</t>
  </si>
  <si>
    <t>Pol5</t>
  </si>
  <si>
    <t xml:space="preserve">Konstrukce pod kondenzační jednotku. Orientační rozměry 1000x500x400 mm (šxhxv), m= cca 32 kg. S pohyblivými příčníky,  4 ks podstavných (gumových) nohou. Únosnost min. 200 kg.</t>
  </si>
  <si>
    <t>Konstrukce pod kondenzační jednotku. Orientační rozměry 1000x500x400 mm (šxhxv), m= cca 32 kg. S pohyblivými příčníky, 4 ks podstavných (gumových) nohou. Únosnost min. 200 kg.</t>
  </si>
  <si>
    <t>Pol6</t>
  </si>
  <si>
    <t>Kovový žlab pro vedení Cu potrubí, šířka 140mm. Materiál pozink, včetně tvarovek a spojovacího materiálu.</t>
  </si>
  <si>
    <t>Pol7</t>
  </si>
  <si>
    <t>Krycí lišta pro vedení Cu potrubí, šířka 140 mm. Plastová, bílá, včetně tvarovek.</t>
  </si>
  <si>
    <t>Pol8</t>
  </si>
  <si>
    <t>Spojovací/těsnící, montážní, závěsný a podpěrný materiál</t>
  </si>
  <si>
    <t>D3</t>
  </si>
  <si>
    <t>Demontáže</t>
  </si>
  <si>
    <t>Pol9</t>
  </si>
  <si>
    <t>Demontáž stávající venkovní kondenzační jednotky split systému. Orientační hmotnost m=90kg.</t>
  </si>
  <si>
    <t>Poznámka k položce:_x000d_
na fasádě</t>
  </si>
  <si>
    <t>Pol10</t>
  </si>
  <si>
    <t>Demontáž vnitřní nástěnné jednotky split systému.</t>
  </si>
  <si>
    <t>Poznámka k položce:_x000d_
v denní místnosti</t>
  </si>
  <si>
    <t>Pol11</t>
  </si>
  <si>
    <t>Demontáž, likvidace stávajícího chladivového Cu potrubí, vč. přechodek, komunikační a napájecí kabeláže.</t>
  </si>
  <si>
    <t>Pol12</t>
  </si>
  <si>
    <t>Odsátí a uskladnění stávajícího chladiva R410a . cca 3 kg.</t>
  </si>
  <si>
    <t>Pol13</t>
  </si>
  <si>
    <t>Vnitrostaveništní doprava demontovaného materiálu (ručně)</t>
  </si>
  <si>
    <t>Pol14</t>
  </si>
  <si>
    <t>Odvoz demontovaného materiálu z meziskládky na skládku, s naložením a se složením</t>
  </si>
  <si>
    <t>Pol15</t>
  </si>
  <si>
    <t>Poplatek za uložení na skládce (skládkovné)</t>
  </si>
  <si>
    <t>D4</t>
  </si>
  <si>
    <t xml:space="preserve">Společné položky </t>
  </si>
  <si>
    <t>Pol16</t>
  </si>
  <si>
    <t>Zakrytí podlah fólií přilepenou lepící páskou</t>
  </si>
  <si>
    <t>Pol17</t>
  </si>
  <si>
    <t>Fólie pro malířské potřeby zakrývací tl 7µ 4x5m</t>
  </si>
  <si>
    <t>Pol18</t>
  </si>
  <si>
    <t>Doprava</t>
  </si>
  <si>
    <t>Pol19</t>
  </si>
  <si>
    <t>Vnitrostaveništní přesun hmot (horizontální+vertikální)</t>
  </si>
  <si>
    <t>Pol20</t>
  </si>
  <si>
    <t>Vysokozdvižná plošina (do výšky 15 m)</t>
  </si>
  <si>
    <t>Pol21</t>
  </si>
  <si>
    <t>Lešení do výšky 4 m</t>
  </si>
  <si>
    <t>Pol22</t>
  </si>
  <si>
    <t>Uvedení do provozu, zkouška zařízení, zaškolení obsluhy, vystavení předávacího protokolu</t>
  </si>
  <si>
    <t>Pol23</t>
  </si>
  <si>
    <t>Vypracování a předání provozního řádu</t>
  </si>
  <si>
    <t>Pol24</t>
  </si>
  <si>
    <t>Technická a koordinační činnost na stavbě</t>
  </si>
  <si>
    <t>Pol25</t>
  </si>
  <si>
    <t>Vedlejší rozpočtové náklady (Drobné náklady spojené s neočekávanými kolizemi, do 0,32 % z celkové ceny materiálu)</t>
  </si>
  <si>
    <t>Pol26</t>
  </si>
  <si>
    <t>Dílenské/výrobní dokumentace zhotovitele</t>
  </si>
  <si>
    <t>Pol27</t>
  </si>
  <si>
    <t>Projektová dokumentace skutečného stavu</t>
  </si>
  <si>
    <t>01.3 -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</si>
  <si>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</si>
  <si>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</si>
  <si>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</si>
  <si>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</si>
  <si>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</si>
  <si>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>721</t>
  </si>
  <si>
    <t>Zdravotechnika - vnitřní kanalizace</t>
  </si>
  <si>
    <t>721171803</t>
  </si>
  <si>
    <t>Demontáž potrubí z novodurových trub odpadních nebo připojovacích do D 75</t>
  </si>
  <si>
    <t>https://podminky.urs.cz/item/CS_URS_2025_02/721171803</t>
  </si>
  <si>
    <t>6+2</t>
  </si>
  <si>
    <t>721171915</t>
  </si>
  <si>
    <t>Opravy odpadního potrubí plastového propojení dosavadního potrubí DN 110</t>
  </si>
  <si>
    <t>https://podminky.urs.cz/item/CS_URS_2025_02/721171915</t>
  </si>
  <si>
    <t>721175201</t>
  </si>
  <si>
    <t>Plastové potrubí odhlučněné třívrstvé připojovací DN 32</t>
  </si>
  <si>
    <t>https://podminky.urs.cz/item/CS_URS_2025_02/721175201</t>
  </si>
  <si>
    <t>721175202</t>
  </si>
  <si>
    <t>Plastové potrubí odhlučněné třívrstvé připojovací DN 40</t>
  </si>
  <si>
    <t>https://podminky.urs.cz/item/CS_URS_2025_02/721175202</t>
  </si>
  <si>
    <t>721175203</t>
  </si>
  <si>
    <t>Plastové potrubí odhlučněné třívrstvé připojovací DN 50</t>
  </si>
  <si>
    <t>https://podminky.urs.cz/item/CS_URS_2025_02/721175203</t>
  </si>
  <si>
    <t>8+8</t>
  </si>
  <si>
    <t>721194103</t>
  </si>
  <si>
    <t>Vyměření přípojek na potrubí vyvedení a upevnění odpadních výpustek DN 32</t>
  </si>
  <si>
    <t>https://podminky.urs.cz/item/CS_URS_2025_02/721194103</t>
  </si>
  <si>
    <t>721194104</t>
  </si>
  <si>
    <t>Vyměření přípojek na potrubí vyvedení a upevnění odpadních výpustek DN 40</t>
  </si>
  <si>
    <t>https://podminky.urs.cz/item/CS_URS_2025_02/721194104</t>
  </si>
  <si>
    <t>721194105</t>
  </si>
  <si>
    <t>Vyměření přípojek na potrubí vyvedení a upevnění odpadních výpustek DN 50</t>
  </si>
  <si>
    <t>https://podminky.urs.cz/item/CS_URS_2025_02/721194105</t>
  </si>
  <si>
    <t>721220801</t>
  </si>
  <si>
    <t>Demontáž zápachových uzávěrek do DN 70</t>
  </si>
  <si>
    <t>https://podminky.urs.cz/item/CS_URS_2025_02/721220801</t>
  </si>
  <si>
    <t>721229111</t>
  </si>
  <si>
    <t>Zápachové uzávěrky montáž zápachových uzávěrek ostatních typů do DN 50</t>
  </si>
  <si>
    <t>https://podminky.urs.cz/item/CS_URS_2025_02/721229111</t>
  </si>
  <si>
    <t>55161005</t>
  </si>
  <si>
    <t xml:space="preserve">souprava připojovací stavitelná bílá  - podomítková zápachová uzávěrka pro klimatizační jednotky</t>
  </si>
  <si>
    <t>sada</t>
  </si>
  <si>
    <t>721290111</t>
  </si>
  <si>
    <t>Zkouška těsnosti kanalizace v objektech vodou do DN 125</t>
  </si>
  <si>
    <t>https://podminky.urs.cz/item/CS_URS_2025_02/721290111</t>
  </si>
  <si>
    <t>16+3+2</t>
  </si>
  <si>
    <t>998721123</t>
  </si>
  <si>
    <t>Přesun hmot pro vnitřní kanalizaci stanovený z hmotnosti přesunovaného materiálu vodorovná dopravní vzdálenost do 50 m ruční (bez užití mechanizace) v objektech výšky přes 12 do 24 m</t>
  </si>
  <si>
    <t>https://podminky.urs.cz/item/CS_URS_2025_02/998721123</t>
  </si>
  <si>
    <t>722</t>
  </si>
  <si>
    <t>Zdravotechnika - vnitřní vodovod</t>
  </si>
  <si>
    <t>722170801</t>
  </si>
  <si>
    <t>Demontáž rozvodů vody z plastů do Ø 25 mm</t>
  </si>
  <si>
    <t>https://podminky.urs.cz/item/CS_URS_2025_02/722170801</t>
  </si>
  <si>
    <t>10+10</t>
  </si>
  <si>
    <t>3+3</t>
  </si>
  <si>
    <t>722171913</t>
  </si>
  <si>
    <t>Odříznutí trubky nebo tvarovky u rozvodů vody z plastů D přes 20 do 25 mm</t>
  </si>
  <si>
    <t>https://podminky.urs.cz/item/CS_URS_2025_02/722171913</t>
  </si>
  <si>
    <t>722171933</t>
  </si>
  <si>
    <t>Výměna trubky, tvarovky, vsazení odbočky na rozvodech vody z plastů D přes 20 do 25 mm</t>
  </si>
  <si>
    <t>https://podminky.urs.cz/item/CS_URS_2025_02/722171933</t>
  </si>
  <si>
    <t>722174022</t>
  </si>
  <si>
    <t>Potrubí z trubek polypropylenových spojovaných svařováním z jednovrstvého PP-R S2,5 (PN 20) D 20/3,4</t>
  </si>
  <si>
    <t>https://podminky.urs.cz/item/CS_URS_2025_02/722174022</t>
  </si>
  <si>
    <t>16+12+12</t>
  </si>
  <si>
    <t>16+12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</si>
  <si>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</si>
  <si>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</si>
  <si>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https://podminky.urs.cz/item/CS_URS_2025_02/722181221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</si>
  <si>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</si>
  <si>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</si>
  <si>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https://podminky.urs.cz/item/CS_URS_2025_02/722181241</t>
  </si>
  <si>
    <t>722181851</t>
  </si>
  <si>
    <t>Demontáž ochrany potrubí termoizolačních trubic z trub, průměru do 45 mm</t>
  </si>
  <si>
    <t>https://podminky.urs.cz/item/CS_URS_2025_02/722181851</t>
  </si>
  <si>
    <t>722190401</t>
  </si>
  <si>
    <t>Zřízení přípojek na potrubí vyvedení a upevnění výpustek do DN 25</t>
  </si>
  <si>
    <t>https://podminky.urs.cz/item/CS_URS_2025_02/722190401</t>
  </si>
  <si>
    <t>10+2</t>
  </si>
  <si>
    <t>722190901</t>
  </si>
  <si>
    <t>Opravy ostatní uzavření nebo otevření vodovodního potrubí při opravách včetně vypuštění a napuštění</t>
  </si>
  <si>
    <t>https://podminky.urs.cz/item/CS_URS_2025_02/722190901</t>
  </si>
  <si>
    <t>722220111</t>
  </si>
  <si>
    <t>Armatury s jedním závitem nástěnky pro výtokový ventil G 1/2"</t>
  </si>
  <si>
    <t>https://podminky.urs.cz/item/CS_URS_2025_02/722220111</t>
  </si>
  <si>
    <t>722220112</t>
  </si>
  <si>
    <t>Armatury s jedním závitem nástěnky pro výtokový ventil G 3/4"</t>
  </si>
  <si>
    <t>https://podminky.urs.cz/item/CS_URS_2025_02/722220112</t>
  </si>
  <si>
    <t>722220861</t>
  </si>
  <si>
    <t>Demontáž armatur závitových se dvěma závity do G 3/4</t>
  </si>
  <si>
    <t>https://podminky.urs.cz/item/CS_URS_2025_02/722220861</t>
  </si>
  <si>
    <t>722221135M</t>
  </si>
  <si>
    <t>Armatury s jedním závitem ventily výtokové G 3/4"</t>
  </si>
  <si>
    <t>https://podminky.urs.cz/item/CS_URS_2025_02/722221135M</t>
  </si>
  <si>
    <t xml:space="preserve">Poznámka k položce:_x000d_
Poznámka k položce:  - dle lékařské technologie  - 2x napojovací bod s rychlospojkou a regulátorem tlaku a uzavíracím ventilem</t>
  </si>
  <si>
    <t>722232043</t>
  </si>
  <si>
    <t>Armatury se dvěma závity kulové kohouty PN 42 do 185 °C přímé vnitřní závit G 1/2"</t>
  </si>
  <si>
    <t>https://podminky.urs.cz/item/CS_URS_2025_02/722232043</t>
  </si>
  <si>
    <t>722290234</t>
  </si>
  <si>
    <t>Zkoušky, proplach a desinfekce vodovodního potrubí proplach a desinfekce vodovodního potrubí do DN 80</t>
  </si>
  <si>
    <t>https://podminky.urs.cz/item/CS_URS_2025_02/722290234</t>
  </si>
  <si>
    <t>722290246</t>
  </si>
  <si>
    <t>Zkoušky, proplach a desinfekce vodovodního potrubí zkoušky těsnosti vodovodního potrubí plastového do DN 40</t>
  </si>
  <si>
    <t>https://podminky.urs.cz/item/CS_URS_2025_02/722290246</t>
  </si>
  <si>
    <t>998722123</t>
  </si>
  <si>
    <t>Přesun hmot pro vnitřní vodovod stanovený z hmotnosti přesunovaného materiálu vodorovná dopravní vzdálenost do 50 m ruční (bez užití mechanizace) v objektech výšky přes 12 do 24 m</t>
  </si>
  <si>
    <t>https://podminky.urs.cz/item/CS_URS_2025_02/998722123</t>
  </si>
  <si>
    <t>725</t>
  </si>
  <si>
    <t>Zdravotechnika - zařizovací předměty</t>
  </si>
  <si>
    <t>725210821</t>
  </si>
  <si>
    <t>Demontáž umyvadel bez výtokových armatur umyvadel</t>
  </si>
  <si>
    <t>https://podminky.urs.cz/item/CS_URS_2025_02/725210821</t>
  </si>
  <si>
    <t>725211603</t>
  </si>
  <si>
    <t>Umyvadla keramická bílá bez výtokových armatur připevněná na stěnu šrouby bez sloupu nebo krytu na sifon, šířka umyvadla 600 mm</t>
  </si>
  <si>
    <t>https://podminky.urs.cz/item/CS_URS_2025_02/725211603</t>
  </si>
  <si>
    <t>725291652</t>
  </si>
  <si>
    <t>Montáž doplňků zařízení koupelen a záchodů dávkovače tekutého mýdla</t>
  </si>
  <si>
    <t>https://podminky.urs.cz/item/CS_URS_2025_02/725291652</t>
  </si>
  <si>
    <t>55431098</t>
  </si>
  <si>
    <t>dávkovač tekutého mýdla bílý 0,8L</t>
  </si>
  <si>
    <t>725291654</t>
  </si>
  <si>
    <t>Montáž doplňků zařízení koupelen a záchodů zásobníku papírových ručníků</t>
  </si>
  <si>
    <t>https://podminky.urs.cz/item/CS_URS_2025_02/725291654</t>
  </si>
  <si>
    <t>55431086</t>
  </si>
  <si>
    <t>zásobník papírových ručníků skládaných komaxit bílý</t>
  </si>
  <si>
    <t>725291666</t>
  </si>
  <si>
    <t>Montáž doplňků zařízení koupelen a záchodů háčku</t>
  </si>
  <si>
    <t>https://podminky.urs.cz/item/CS_URS_2025_02/725291666</t>
  </si>
  <si>
    <t>55441011</t>
  </si>
  <si>
    <t>háček koupelnový</t>
  </si>
  <si>
    <t>725291667</t>
  </si>
  <si>
    <t>Montáž doplňků zařízení koupelen a záchodů piktogramu</t>
  </si>
  <si>
    <t>https://podminky.urs.cz/item/CS_URS_2025_02/725291667</t>
  </si>
  <si>
    <t>73558009</t>
  </si>
  <si>
    <t>piktogram 120x120 nalepovací různé symboly matný nerez</t>
  </si>
  <si>
    <t>725310823</t>
  </si>
  <si>
    <t>Demontáž dřezů jednodílných bez výtokových armatur vestavěných v kuchyňských sestavách</t>
  </si>
  <si>
    <t>82</t>
  </si>
  <si>
    <t>https://podminky.urs.cz/item/CS_URS_2025_02/725310823</t>
  </si>
  <si>
    <t>725311131</t>
  </si>
  <si>
    <t>Dřezy bez výtokových armatur dvojité se zápachovou uzávěrkou nerezové nástavné 800x600 mm</t>
  </si>
  <si>
    <t>84</t>
  </si>
  <si>
    <t>https://podminky.urs.cz/item/CS_URS_2025_02/725311131</t>
  </si>
  <si>
    <t>725320822</t>
  </si>
  <si>
    <t>Demontáž dřezů dvojitých bez výtokových armatur vestavěných v kuchyňských sestavách</t>
  </si>
  <si>
    <t>86</t>
  </si>
  <si>
    <t>https://podminky.urs.cz/item/CS_URS_2025_02/725320822</t>
  </si>
  <si>
    <t>725813111</t>
  </si>
  <si>
    <t>Ventily rohové bez připojovací trubičky nebo flexi hadičky G 1/2"</t>
  </si>
  <si>
    <t>88</t>
  </si>
  <si>
    <t>https://podminky.urs.cz/item/CS_URS_2025_02/725813111</t>
  </si>
  <si>
    <t>725820801</t>
  </si>
  <si>
    <t>Demontáž baterií nástěnných do G 3/4</t>
  </si>
  <si>
    <t>90</t>
  </si>
  <si>
    <t>https://podminky.urs.cz/item/CS_URS_2025_02/725820801</t>
  </si>
  <si>
    <t>725821325</t>
  </si>
  <si>
    <t>Baterie dřezové stojánkové pákové s otáčivým ústím a délkou ramínka 220 mm</t>
  </si>
  <si>
    <t>92</t>
  </si>
  <si>
    <t>https://podminky.urs.cz/item/CS_URS_2025_02/725821325</t>
  </si>
  <si>
    <t>725822611</t>
  </si>
  <si>
    <t>Baterie umyvadlové stojánkové pákové bez výpusti</t>
  </si>
  <si>
    <t>94</t>
  </si>
  <si>
    <t>https://podminky.urs.cz/item/CS_URS_2025_02/725822611</t>
  </si>
  <si>
    <t>725860811</t>
  </si>
  <si>
    <t>Demontáž zápachových uzávěrek pro zařizovací předměty jednoduchých</t>
  </si>
  <si>
    <t>96</t>
  </si>
  <si>
    <t>https://podminky.urs.cz/item/CS_URS_2025_02/725860811</t>
  </si>
  <si>
    <t>725860812</t>
  </si>
  <si>
    <t>Demontáž zápachových uzávěrek pro zařizovací předměty dvojitých</t>
  </si>
  <si>
    <t>98</t>
  </si>
  <si>
    <t>https://podminky.urs.cz/item/CS_URS_2025_02/725860812</t>
  </si>
  <si>
    <t>725861102</t>
  </si>
  <si>
    <t>Zápachové uzávěrky zařizovacích předmětů pro umyvadla DN 40</t>
  </si>
  <si>
    <t>100</t>
  </si>
  <si>
    <t>https://podminky.urs.cz/item/CS_URS_2025_02/725861102</t>
  </si>
  <si>
    <t>725862123</t>
  </si>
  <si>
    <t>Zápachové uzávěrky zařizovacích předmětů pro dvojdřezy s přípojkou pro pračku nebo myčku DN 40/50</t>
  </si>
  <si>
    <t>102</t>
  </si>
  <si>
    <t>https://podminky.urs.cz/item/CS_URS_2025_02/725862123</t>
  </si>
  <si>
    <t>998725123</t>
  </si>
  <si>
    <t>Přesun hmot pro zařizovací předměty stanovený z hmotnosti přesunovaného materiálu vodorovná dopravní vzdálenost do 50 m ruční (bez užití mechanizace) v objektech výšky přes 12 do 24 m</t>
  </si>
  <si>
    <t>104</t>
  </si>
  <si>
    <t>https://podminky.urs.cz/item/CS_URS_2025_02/998725123</t>
  </si>
  <si>
    <t>733</t>
  </si>
  <si>
    <t>Ústřední vytápění - rozvodné potrubí</t>
  </si>
  <si>
    <t>733110806</t>
  </si>
  <si>
    <t>Demontáž potrubí z trubek ocelových závitových DN přes 15 do 32</t>
  </si>
  <si>
    <t>106</t>
  </si>
  <si>
    <t>https://podminky.urs.cz/item/CS_URS_2025_02/733110806</t>
  </si>
  <si>
    <t>18+26</t>
  </si>
  <si>
    <t>733191914</t>
  </si>
  <si>
    <t>Opravy rozvodů potrubí z trubek ocelových závitových normálních i zesílených zaslepení skováním a zavařením DN 20</t>
  </si>
  <si>
    <t>108</t>
  </si>
  <si>
    <t>https://podminky.urs.cz/item/CS_URS_2025_02/733191914</t>
  </si>
  <si>
    <t>998733123</t>
  </si>
  <si>
    <t>Přesun hmot pro rozvody potrubí stanovený z hmotnosti přesunovaného materiálu vodorovná dopravní vzdálenost do 50 m ruční (bez užití mechanizace) v objektech výšky přes 12 do 24 m</t>
  </si>
  <si>
    <t>110</t>
  </si>
  <si>
    <t>https://podminky.urs.cz/item/CS_URS_2025_02/998733123</t>
  </si>
  <si>
    <t>734</t>
  </si>
  <si>
    <t>Ústřední vytápění - armatury</t>
  </si>
  <si>
    <t>734200822</t>
  </si>
  <si>
    <t>Demontáž armatur závitových se dvěma závity přes 1/2 do G 1</t>
  </si>
  <si>
    <t>112</t>
  </si>
  <si>
    <t>https://podminky.urs.cz/item/CS_URS_2025_02/734200822</t>
  </si>
  <si>
    <t>998734123</t>
  </si>
  <si>
    <t>Přesun hmot pro armatury stanovený z hmotnosti přesunovaného materiálu vodorovná dopravní vzdálenost do 50 m ruční (bez užití mechanizace) v objektech výšky přes 12 do 24 m</t>
  </si>
  <si>
    <t>114</t>
  </si>
  <si>
    <t>https://podminky.urs.cz/item/CS_URS_2025_02/998734123</t>
  </si>
  <si>
    <t>HZS2212</t>
  </si>
  <si>
    <t>Hodinové zúčtovací sazby profesí PSV provádění stavebních instalací instalatér odborný - sondy stoupaček - drobná nespecifikovaná činnost</t>
  </si>
  <si>
    <t>262144</t>
  </si>
  <si>
    <t>116</t>
  </si>
  <si>
    <t>https://podminky.urs.cz/item/CS_URS_2025_02/HZS2212</t>
  </si>
  <si>
    <t>1*8*5</t>
  </si>
  <si>
    <t>-8</t>
  </si>
  <si>
    <t>HZS2222</t>
  </si>
  <si>
    <t>Hodinové zúčtovací sazby profesí PSV provádění stavebních instalací topenář odborný - sondy stoupaček - drobná nespecifikovaná činnost</t>
  </si>
  <si>
    <t>118</t>
  </si>
  <si>
    <t>https://podminky.urs.cz/item/CS_URS_2025_02/HZS2222</t>
  </si>
  <si>
    <t>2*8*2</t>
  </si>
  <si>
    <t xml:space="preserve">Hodinové zúčtovací sazby profesí PSV zednické výpomoci a pomocné práce PSV dělník zednických výpomocí - zhotovení a zapravení drážek pro potrubí - zhotovení a zapravení krytů stoupaček - zhotovení a zapravení kastlíků pro potrubí  Dodávka práce včetně mat</t>
  </si>
  <si>
    <t>120</t>
  </si>
  <si>
    <t>Hodinové zúčtovací sazby profesí PSV zednické výpomoci a pomocné práce PSV dělník zednických výpomocí - zhotovení a zapravení drážek pro potrubí - zhotovení a zapravení krytů stoupaček - zhotovení a zapravení kastlíků pro potrubí Dodávka práce včetně materiálů</t>
  </si>
  <si>
    <t>2*8*5</t>
  </si>
  <si>
    <t>-16</t>
  </si>
  <si>
    <t>01.4 - Elektro</t>
  </si>
  <si>
    <t>Úroveň 3:</t>
  </si>
  <si>
    <t>01.4.1 - ELEKTRO 615</t>
  </si>
  <si>
    <t xml:space="preserve">    741 - Elektroinstalace - silnoproud</t>
  </si>
  <si>
    <t xml:space="preserve">    742 - Elektroinstalace - slaboproud</t>
  </si>
  <si>
    <t xml:space="preserve">    VRN1 - Průzkumné, zeměměřičské a projektové práce</t>
  </si>
  <si>
    <t>741</t>
  </si>
  <si>
    <t>Elektroinstalace - silnoproud</t>
  </si>
  <si>
    <t>741120301</t>
  </si>
  <si>
    <t>Montáž vodič Cu izolovaný plný a laněný s PVC pláštěm žíla 0,55 až 16 mm2 pevně (např. CY, CHAH-V)</t>
  </si>
  <si>
    <t>-1057929704</t>
  </si>
  <si>
    <t>34111103</t>
  </si>
  <si>
    <t>kabel silový oheň retardující bezhalogenový bez funkční schopnosti při požáru třída reakce na oheň B2cas1d1a1 jádro Cu 0,6/1kV (1-CXKH-R B2) 1x16mm2</t>
  </si>
  <si>
    <t>-715738905</t>
  </si>
  <si>
    <t>Poznámka k položce:_x000d_
1-CXKH-R B2 B2cas1d1a1, průměr kabelu 10,3mm</t>
  </si>
  <si>
    <t>48*1,15 "Přepočtené koeficientem množství</t>
  </si>
  <si>
    <t>-2013354443</t>
  </si>
  <si>
    <t>34111101</t>
  </si>
  <si>
    <t>kabel silový oheň retardující bezhalogenový bez funkční schopnosti při požáru třída reakce na oheň B2cas1d1a1 jádro Cu 0,6/1kV (1-CXKH-R B2) 1x6mm2</t>
  </si>
  <si>
    <t>-124614101</t>
  </si>
  <si>
    <t>Poznámka k položce:_x000d_
1-CXKH-R B2 B2cas1d1a1, průměr kabelu 8,7mm</t>
  </si>
  <si>
    <t>11*1,15 "Přepočtené koeficientem množství</t>
  </si>
  <si>
    <t>741122611</t>
  </si>
  <si>
    <t>Montáž kabel Cu plný kulatý žíla 3x1,5 až 6 mm2 uložený pevně (např. CYKY, CYKFY)</t>
  </si>
  <si>
    <t>1243966990</t>
  </si>
  <si>
    <t>34111126</t>
  </si>
  <si>
    <t>kabel silový oheň retardující bezhalogenový bez funkční schopnosti při požáru třída reakce na oheň B2cas1d1a1 jádro Cu 0,6/1kV (1-CXKH-R B2) 3x6mm2</t>
  </si>
  <si>
    <t>-1949041489</t>
  </si>
  <si>
    <t>Poznámka k položce:_x000d_
1-CXKH-R B2 B2cas1d1a1, průměr kabelu 14,2mm</t>
  </si>
  <si>
    <t>-1674426661</t>
  </si>
  <si>
    <t>34111123</t>
  </si>
  <si>
    <t>kabel silový oheň retardující bezhalogenový bez funkční schopnosti při požáru třída reakce na oheň B2cas1d1a1 jádro Cu 0,6/1kV (1-CXKH-R B2) 3x1,5mm2</t>
  </si>
  <si>
    <t>1222340215</t>
  </si>
  <si>
    <t>Poznámka k položce:_x000d_
1-CXKH-R B2 B2cas1d1a1, průměr kabelu 10,2mm</t>
  </si>
  <si>
    <t>158*1,15 "Přepočtené koeficientem množství</t>
  </si>
  <si>
    <t>-882697557</t>
  </si>
  <si>
    <t>34111124</t>
  </si>
  <si>
    <t>kabel silový oheň retardující bezhalogenový bez funkční schopnosti při požáru třída reakce na oheň B2cas1d1a1 jádro Cu 0,6/1kV (1-CXKH-R B2) 3x2,5mm2</t>
  </si>
  <si>
    <t>-1732667715</t>
  </si>
  <si>
    <t>Poznámka k položce:_x000d_
1-CXKH-R B2 B2cas1d1a1, průměr kabelu 11,1mm</t>
  </si>
  <si>
    <t>253*1,15 "Přepočtené koeficientem množství</t>
  </si>
  <si>
    <t>741122642</t>
  </si>
  <si>
    <t>Montáž kabel Cu plný kulatý žíla 5x4 až 6 mm2 uložený pevně (např. CYKY, CYKFY)</t>
  </si>
  <si>
    <t>-931534768</t>
  </si>
  <si>
    <t>34111166</t>
  </si>
  <si>
    <t>kabel silový oheň retardující bezhalogenový bez funkční schopnosti při požáru třída reakce na oheň B2cas1d1a1 jádro Cu 0,6/1kV (1-CXKH-R B2) 5x6mm2</t>
  </si>
  <si>
    <t>-1009296215</t>
  </si>
  <si>
    <t>Poznámka k položce:_x000d_
1-CXKH-R B2 B2cas1d1a1, průměr kabelu 16,7mm</t>
  </si>
  <si>
    <t>9*1,15 "Přepočtené koeficientem množství</t>
  </si>
  <si>
    <t>741210001</t>
  </si>
  <si>
    <t>Montáž rozvodnice oceloplechová nebo plastová běžná do 20 kg</t>
  </si>
  <si>
    <t>588474271</t>
  </si>
  <si>
    <t>RMAT0003</t>
  </si>
  <si>
    <t>Rozvaděč SPD1,hotový výrobek vč.dokumentace</t>
  </si>
  <si>
    <t>985392714</t>
  </si>
  <si>
    <t>Poznámka k položce:_x000d_
1	Kus	Rozvodnice nástěnná, 1-řadá, 12 mod.	_x000d_
2	Kus	Kombinovaný svodič přepětí T1+T2, Iimp 12,5 kA (10/350), 2-pól pro síť TN _x000d_
_x000d_
včetně spojovacího materiálu,vnitřního vybavení,svorkovnic,svorek,popisů jednotlivých prvků a dokumentace vč.výrobního štítku</t>
  </si>
  <si>
    <t>RMAT0004</t>
  </si>
  <si>
    <t>Rozvaděč ZS1,hotový výrobek vč.dokumentace</t>
  </si>
  <si>
    <t>-1520544572</t>
  </si>
  <si>
    <t>Poznámka k položce:_x000d_
1	Kus	Otočný vypínač 3P In=40 A	_x000d_
6	Kus	Proud.chr. s nadpr.ochr. char. C; 2 pól; 10 kA; 0,03 A; In=16 A, A	_x000d_
6	Kus	Vestavná zásuvka 230 V na DIN lištu_x000d_
1	Kus	Rozvodnice nástěnná– zásuvková skříň	_x000d_
_x000d_
včetně spojovacího materiálu,vnitřního vybavení,svorkovnic,svorek,popisů jednotlivých prvků a dokumentace vč.výrobního štítku</t>
  </si>
  <si>
    <t>741372062</t>
  </si>
  <si>
    <t>Montáž svítidlo LED interiérové přisazené stropní hranaté nebo kruhové přes 0,09 do 0,36 m2 se zapojením vodičů</t>
  </si>
  <si>
    <t>-1390662140</t>
  </si>
  <si>
    <t>RMAT0011</t>
  </si>
  <si>
    <t>Svítidlo stropní I-LED 24W, 2650 lm,4000K,Ra90,IP40</t>
  </si>
  <si>
    <t>1777770934</t>
  </si>
  <si>
    <t>Montáž svítidlo LED interiérové vestavné stropní nouzové s piktogramem</t>
  </si>
  <si>
    <t>-1646361182</t>
  </si>
  <si>
    <t>34835016</t>
  </si>
  <si>
    <t>svítidlo LED nouzové závěsné baterie 3h piktogram</t>
  </si>
  <si>
    <t>-1517908742</t>
  </si>
  <si>
    <t>741810003</t>
  </si>
  <si>
    <t>Celková prohlídka elektrického rozvodu a zařízení přes 0,5 do 1 milionu Kč</t>
  </si>
  <si>
    <t>1890545316</t>
  </si>
  <si>
    <t>742</t>
  </si>
  <si>
    <t>Elektroinstalace - slaboproud</t>
  </si>
  <si>
    <t>742110002</t>
  </si>
  <si>
    <t>Montáž trubek pro slaboproud plastových ohebných uložených pod omítku</t>
  </si>
  <si>
    <t>-752371999</t>
  </si>
  <si>
    <t>34571064</t>
  </si>
  <si>
    <t>trubka elektroinstalační ohebná z PVC bílá d 29mm</t>
  </si>
  <si>
    <t>2031138874</t>
  </si>
  <si>
    <t>Poznámka k položce:_x000d_
(ČSN) 2329</t>
  </si>
  <si>
    <t>21*1,05 "Přepočtené koeficientem množství</t>
  </si>
  <si>
    <t>742111001</t>
  </si>
  <si>
    <t>Montáž příchytky pro kabely samostatné ohniodolné pro slaboproud</t>
  </si>
  <si>
    <t>2076966926</t>
  </si>
  <si>
    <t>34571750</t>
  </si>
  <si>
    <t>příchytka kovová jednostranná bez díry, požárně odolná, průměr vodiče 10mm</t>
  </si>
  <si>
    <t>2081950827</t>
  </si>
  <si>
    <t>742124002</t>
  </si>
  <si>
    <t>Montáž kabelů datových FTP, UTP, STP pro vnitřní rozvody do trubky</t>
  </si>
  <si>
    <t>-2113296390</t>
  </si>
  <si>
    <t>70+66+18+18+64+64+18+18+18+18+28+28+28+28+36+36+25+25+25+25+36+36+</t>
  </si>
  <si>
    <t>8+8+36+36+46+26+32+32+46+26+32+27+8+7</t>
  </si>
  <si>
    <t>34121321</t>
  </si>
  <si>
    <t>kabel datový bezhalogenový třída reakce na oheň Dcas2d2a1 jádro Cu plné (U/UTP) kategorie 6</t>
  </si>
  <si>
    <t>1339087019</t>
  </si>
  <si>
    <t>370*1,2 "Přepočtené koeficientem množství</t>
  </si>
  <si>
    <t>742124005</t>
  </si>
  <si>
    <t>Montáž kabelů datových FTP, UTP, STP ukončení kabelu konektorem</t>
  </si>
  <si>
    <t>-758652850</t>
  </si>
  <si>
    <t>37451175</t>
  </si>
  <si>
    <t>modul zásuvkový se záclonkou úhlový (neosazený) pro keystone 2xRJ45 45x45mm</t>
  </si>
  <si>
    <t>2119987124</t>
  </si>
  <si>
    <t>34539100</t>
  </si>
  <si>
    <t>rámeček datové zásuvky pro 2 moduly 22,5x45mm</t>
  </si>
  <si>
    <t>450308982</t>
  </si>
  <si>
    <t>742330001</t>
  </si>
  <si>
    <t>Montáž rozvaděče nástěnného</t>
  </si>
  <si>
    <t>-1378530274</t>
  </si>
  <si>
    <t>35712013</t>
  </si>
  <si>
    <t>rozvaděč nástěnný jednodílný 19" celoskleněné dveře vylamovací otvor na ventilátor 18U/600mm</t>
  </si>
  <si>
    <t>-879410259</t>
  </si>
  <si>
    <t>742330012</t>
  </si>
  <si>
    <t>Montáž zařízení do rozvaděče (switch, UPS, DVR, server) bez nastavení</t>
  </si>
  <si>
    <t>-2075673673</t>
  </si>
  <si>
    <t>RMAT0008</t>
  </si>
  <si>
    <t xml:space="preserve">UPS 230V,  3,3kW do rozvaděče</t>
  </si>
  <si>
    <t>693854581</t>
  </si>
  <si>
    <t>742330044</t>
  </si>
  <si>
    <t>Montáž datové zásuvky 1 až 6 pozic</t>
  </si>
  <si>
    <t>-129682528</t>
  </si>
  <si>
    <t>742330101</t>
  </si>
  <si>
    <t>Měření metalického segmentu s vyhotovením protokolu</t>
  </si>
  <si>
    <t>1116838493</t>
  </si>
  <si>
    <t>HZS2232</t>
  </si>
  <si>
    <t>Hodinová zúčtovací sazba elektrikář odborný</t>
  </si>
  <si>
    <t>-221887512</t>
  </si>
  <si>
    <t>Poznámka k položce:_x000d_
Demontáž elektroinstalace v rekonstruovaných prostorech, úpravy tras v chodbě, odborné_x000d_
odpojení rušených okruhů v rozvaděčích</t>
  </si>
  <si>
    <t>VRN1</t>
  </si>
  <si>
    <t>Průzkumné, zeměměřičské a projektové práce</t>
  </si>
  <si>
    <t>013254000</t>
  </si>
  <si>
    <t>Dokumentace skutečného provedení stavby</t>
  </si>
  <si>
    <t>…</t>
  </si>
  <si>
    <t>-927000953</t>
  </si>
  <si>
    <t>01.4.2 - ELEKTRO PŘÍVOD</t>
  </si>
  <si>
    <t>741110511</t>
  </si>
  <si>
    <t>Montáž lišta a kanálek vkládací šířky do 60 mm s víčkem</t>
  </si>
  <si>
    <t>1791747328</t>
  </si>
  <si>
    <t>34571017</t>
  </si>
  <si>
    <t>lišta elektroinstalační vkládací hranatá bezhalogenová 60x40mm</t>
  </si>
  <si>
    <t>1528653666</t>
  </si>
  <si>
    <t>28*1,05 "Přepočtené koeficientem množství</t>
  </si>
  <si>
    <t>741110513</t>
  </si>
  <si>
    <t>Montáž lišta a kanálek vkládací šířky přes 120 do 180 mm s víčkem</t>
  </si>
  <si>
    <t>1252712300</t>
  </si>
  <si>
    <t>34573015</t>
  </si>
  <si>
    <t>kanál parapetní bezhalogenový dutý 170x65mm</t>
  </si>
  <si>
    <t>1695500982</t>
  </si>
  <si>
    <t>16*1,05 "Přepočtené koeficientem množství</t>
  </si>
  <si>
    <t>741120103</t>
  </si>
  <si>
    <t>Montáž vodič Cu izolovaný plný a laněný s PVC pláštěm žíla 25 až 35 mm2 zatažený (např. CY, CHAH-V)</t>
  </si>
  <si>
    <t>415121793</t>
  </si>
  <si>
    <t>Poznámka k položce:_x000d_
před zahájením prací je nutné trasu zaměřit.</t>
  </si>
  <si>
    <t>34111104</t>
  </si>
  <si>
    <t>kabel silový oheň retardující bezhalogenový bez funkční schopnosti při požáru třída reakce na oheň B2cas1d1a1 jádro Cu 0,6/1kV (1-CXKH-R B2) 1x25mm2</t>
  </si>
  <si>
    <t>-1449265788</t>
  </si>
  <si>
    <t>Poznámka k položce:_x000d_
1-CXKH-R B2 B2cas1d1a1, průměr kabelu 12,5mm</t>
  </si>
  <si>
    <t>88*1,15 "Přepočtené koeficientem množství</t>
  </si>
  <si>
    <t>741122235</t>
  </si>
  <si>
    <t>Montáž kabel Cu plný kulatý žíla 5x25 až 35 mm2 uložený volně (např. CYKY, CYKFY)</t>
  </si>
  <si>
    <t>1516330935</t>
  </si>
  <si>
    <t>88+88</t>
  </si>
  <si>
    <t>34111171</t>
  </si>
  <si>
    <t>kabel silový oheň retardující bezhalogenový bez funkční schopnosti při požáru třída reakce na oheň B2cas1d1a1 jádro Cu 0,6/1kV (1-CXKH-R B2) 5x35mm2</t>
  </si>
  <si>
    <t>228977678</t>
  </si>
  <si>
    <t>Poznámka k položce:_x000d_
1-CXKH-R B2 B2cas1d1a1, průměr kabelu 30,7mm</t>
  </si>
  <si>
    <t>176*1,15 "Přepočtené koeficientem množství</t>
  </si>
  <si>
    <t>741130007</t>
  </si>
  <si>
    <t>Ukončení vodič izolovaný do 25 mm2 v rozváděči nebo na přístroji</t>
  </si>
  <si>
    <t>-230719917</t>
  </si>
  <si>
    <t>741130008</t>
  </si>
  <si>
    <t>Ukončení vodič izolovaný do 35 mm2 v rozváděči nebo na přístroji</t>
  </si>
  <si>
    <t>804517792</t>
  </si>
  <si>
    <t>741210002</t>
  </si>
  <si>
    <t>Montáž rozvodnice oceloplechová nebo plastová běžná do 50 kg</t>
  </si>
  <si>
    <t>994004006</t>
  </si>
  <si>
    <t>RMAT0001</t>
  </si>
  <si>
    <t xml:space="preserve">Rozvaděč RX,EI30, hotový výrobek vč.dokumentace </t>
  </si>
  <si>
    <t>-1729476243</t>
  </si>
  <si>
    <t>Poznámka k položce:_x000d_
1	Kus	Rozvaděč zapuštěný, IP30,EI30, tř. ochr.I, 252 mod._x000d_
6	Kus	Proud.chr. s nadpr.ochr. char. B; 2 pól; 10 kA; 0,03 A; In=10 A, A	_x000d_
21	Kus	Proud.chr. s nadpr.ochr. char. B; 2 pól; 10 kA; 0,03 A; In=16 A, A	_x000d_
1	Kus	Jistič 1 pól. 10A, char.B, 10 kA	_x000d_
2	Kus	Jistič 1 pól. 16A, char.C, 10 kA	_x000d_
1	Kus	Jistič 1 pól. 32A, char.C, 10 kA	_x000d_
	2	Kus	Jistič 3 pól. 32A, char.C, 10 kA	_x000d_
1	Kus	Vypínač 3 pól. 40A	_x000d_
1	Kus	Vypínač 3 pól. 63A	_x000d_
2	Kus	Kombinovaný svodič přepětí T1+T2, Iimp 25 kA (10/350), 4-pól pro síť TN-C	_x000d_
2	Kus	Vyrážecí cívka_x000d_
_x000d_
včetně spojovacího materiálu,vnitřního vybavení,svorkovnic,svorek,popisů jednotlivých prvků a dokumentace vč.výrobního štítku</t>
  </si>
  <si>
    <t>741920311</t>
  </si>
  <si>
    <t>Ucpávka prostupu kabelového svazku tmelem otvor D 90 mm zaplnění prostupu kabely z 10% stěnou tl 100 mm požární odolnost EI 90</t>
  </si>
  <si>
    <t>45615114</t>
  </si>
  <si>
    <t>02 -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</si>
  <si>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</si>
  <si>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</si>
  <si>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</si>
  <si>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</si>
  <si>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Průzkumné, geodetické a projektové práce</t>
  </si>
  <si>
    <t>-1062624790</t>
  </si>
  <si>
    <t>https://podminky.urs.cz/item/CS_URS_2025_02/013254000</t>
  </si>
  <si>
    <t>Poznámka k položce:_x000d_
*dokumentace stavby (výkresová a textová) skutečného provedení stavby</t>
  </si>
  <si>
    <t>013294000</t>
  </si>
  <si>
    <t>Ostatní dokumentace</t>
  </si>
  <si>
    <t>-470715660</t>
  </si>
  <si>
    <t>https://podminky.urs.cz/item/CS_URS_2025_02/013294000</t>
  </si>
  <si>
    <t>Poznámka k položce:_x000d_
* zpracování dílenské a realizační dokumentace podle požadavků PD</t>
  </si>
  <si>
    <t>VRN3</t>
  </si>
  <si>
    <t>Zařízení staveniště</t>
  </si>
  <si>
    <t>030001000</t>
  </si>
  <si>
    <t>-773285382</t>
  </si>
  <si>
    <t>https://podminky.urs.cz/item/CS_URS_2025_02/030001000</t>
  </si>
  <si>
    <t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sutě, předstěny SDK v interiéru, atp.) _x000d_
*Náklady na odstranění a odvoz zařízení staveniště _x000d_
*Uvedení stavbou dotčených ploch a ploch zařízení staveniště do původního stavu _x000d_
*Výše uvedený rozsah zařízení staveniště se vzhatuje ke skutečné době výstavby</t>
  </si>
  <si>
    <t>VRN4</t>
  </si>
  <si>
    <t>Inženýrská činnost</t>
  </si>
  <si>
    <t>043002000</t>
  </si>
  <si>
    <t>Zkoušky a ostatní měření</t>
  </si>
  <si>
    <t>1672640668</t>
  </si>
  <si>
    <t>https://podminky.urs.cz/item/CS_URS_2025_02/043002000</t>
  </si>
  <si>
    <t>Poznámka k položce:_x000d_
* náklady zhotovitele, související s prováděním zkoušek a REVIZÍ předepsaných technickými normami a vyjádřeními dotčených orgánů pro řádné provedení a předání díla * náklady na individuální zkoušky dodaných a smontovaných technologických zařízení včetně komplexního vyzkoušení, náklady na TIČR</t>
  </si>
  <si>
    <t>045002000</t>
  </si>
  <si>
    <t>Kompletační a koordinační činnost</t>
  </si>
  <si>
    <t>-366586002</t>
  </si>
  <si>
    <t>https://podminky.urs.cz/item/CS_URS_2025_02/045002000</t>
  </si>
  <si>
    <t xml:space="preserve">Poznámka k položce:_x000d_
* kompletní dokladová část dle SoD (revize, atesty, certifikáty, prohlášení o shodě) pro předání a převzetí dokončeného díla a pro zajištění kolaudačního souhlasu _x000d_
* náklady zhotovitele, související s prováděním vzorkování dodávaných materiálů a výrobků v souladu s SoD _x000d_
* náklady zhotovitele na vypracování provozních řádů pro trvalý provoz _x000d_
* náklady na předání všech návodů k obsluze a údržbě pro technologická zařízení  _x000d_
* náklady na zaškolení obsluhy objednatele _x000d_
 </t>
  </si>
  <si>
    <t>VRN7</t>
  </si>
  <si>
    <t>Provozní vlivy</t>
  </si>
  <si>
    <t>079002000</t>
  </si>
  <si>
    <t>Ostatní provozní vlivy</t>
  </si>
  <si>
    <t>-439367210</t>
  </si>
  <si>
    <t>https://podminky.urs.cz/item/CS_URS_2025_02/079002000</t>
  </si>
  <si>
    <t>Poznámka k položce:_x000d_
* zohlednění požadavků provozu nemocnice v rámci provádění stavby (čas, hluk, prašnost, transportní trasy, atp.)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</si>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</sst>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342272225" TargetMode="External" /><Relationship Id="rId2" Type="http://schemas.openxmlformats.org/officeDocument/2006/relationships/hyperlink" Target="https://podminky.urs.cz/item/CS_URS_2025_02/342272235" TargetMode="External" /><Relationship Id="rId3" Type="http://schemas.openxmlformats.org/officeDocument/2006/relationships/hyperlink" Target="https://podminky.urs.cz/item/CS_URS_2025_02/612311101" TargetMode="External" /><Relationship Id="rId4" Type="http://schemas.openxmlformats.org/officeDocument/2006/relationships/hyperlink" Target="https://podminky.urs.cz/item/CS_URS_2025_02/612315222" TargetMode="External" /><Relationship Id="rId5" Type="http://schemas.openxmlformats.org/officeDocument/2006/relationships/hyperlink" Target="https://podminky.urs.cz/item/CS_URS_2025_02/619995001" TargetMode="External" /><Relationship Id="rId6" Type="http://schemas.openxmlformats.org/officeDocument/2006/relationships/hyperlink" Target="https://podminky.urs.cz/item/CS_URS_2025_02/631312141" TargetMode="External" /><Relationship Id="rId7" Type="http://schemas.openxmlformats.org/officeDocument/2006/relationships/hyperlink" Target="https://podminky.urs.cz/item/CS_URS_2025_02/642944121" TargetMode="External" /><Relationship Id="rId8" Type="http://schemas.openxmlformats.org/officeDocument/2006/relationships/hyperlink" Target="https://podminky.urs.cz/item/CS_URS_2025_02/949101111" TargetMode="External" /><Relationship Id="rId9" Type="http://schemas.openxmlformats.org/officeDocument/2006/relationships/hyperlink" Target="https://podminky.urs.cz/item/CS_URS_2025_02/952901111" TargetMode="External" /><Relationship Id="rId10" Type="http://schemas.openxmlformats.org/officeDocument/2006/relationships/hyperlink" Target="https://podminky.urs.cz/item/CS_URS_2025_02/962031133" TargetMode="External" /><Relationship Id="rId11" Type="http://schemas.openxmlformats.org/officeDocument/2006/relationships/hyperlink" Target="https://podminky.urs.cz/item/CS_URS_2025_02/965046111" TargetMode="External" /><Relationship Id="rId12" Type="http://schemas.openxmlformats.org/officeDocument/2006/relationships/hyperlink" Target="https://podminky.urs.cz/item/CS_URS_2025_02/965046119" TargetMode="External" /><Relationship Id="rId13" Type="http://schemas.openxmlformats.org/officeDocument/2006/relationships/hyperlink" Target="https://podminky.urs.cz/item/CS_URS_2025_02/968072455" TargetMode="External" /><Relationship Id="rId14" Type="http://schemas.openxmlformats.org/officeDocument/2006/relationships/hyperlink" Target="https://podminky.urs.cz/item/CS_URS_2025_02/977312113" TargetMode="External" /><Relationship Id="rId15" Type="http://schemas.openxmlformats.org/officeDocument/2006/relationships/hyperlink" Target="https://podminky.urs.cz/item/CS_URS_2025_02/974042554" TargetMode="External" /><Relationship Id="rId16" Type="http://schemas.openxmlformats.org/officeDocument/2006/relationships/hyperlink" Target="https://podminky.urs.cz/item/CS_URS_2025_02/978059541" TargetMode="External" /><Relationship Id="rId17" Type="http://schemas.openxmlformats.org/officeDocument/2006/relationships/hyperlink" Target="https://podminky.urs.cz/item/CS_URS_2025_02/997013217" TargetMode="External" /><Relationship Id="rId18" Type="http://schemas.openxmlformats.org/officeDocument/2006/relationships/hyperlink" Target="https://podminky.urs.cz/item/CS_URS_2025_02/997013219" TargetMode="External" /><Relationship Id="rId19" Type="http://schemas.openxmlformats.org/officeDocument/2006/relationships/hyperlink" Target="https://podminky.urs.cz/item/CS_URS_2025_02/997013509" TargetMode="External" /><Relationship Id="rId20" Type="http://schemas.openxmlformats.org/officeDocument/2006/relationships/hyperlink" Target="https://podminky.urs.cz/item/CS_URS_2025_02/997013511" TargetMode="External" /><Relationship Id="rId21" Type="http://schemas.openxmlformats.org/officeDocument/2006/relationships/hyperlink" Target="https://podminky.urs.cz/item/CS_URS_2025_02/997013631" TargetMode="External" /><Relationship Id="rId22" Type="http://schemas.openxmlformats.org/officeDocument/2006/relationships/hyperlink" Target="https://podminky.urs.cz/item/CS_URS_2025_02/997013813" TargetMode="External" /><Relationship Id="rId23" Type="http://schemas.openxmlformats.org/officeDocument/2006/relationships/hyperlink" Target="https://podminky.urs.cz/item/CS_URS_2025_02/998018003" TargetMode="External" /><Relationship Id="rId24" Type="http://schemas.openxmlformats.org/officeDocument/2006/relationships/hyperlink" Target="https://podminky.urs.cz/item/CS_URS_2025_02/763131732" TargetMode="External" /><Relationship Id="rId25" Type="http://schemas.openxmlformats.org/officeDocument/2006/relationships/hyperlink" Target="https://podminky.urs.cz/item/CS_URS_2025_02/763135812" TargetMode="External" /><Relationship Id="rId26" Type="http://schemas.openxmlformats.org/officeDocument/2006/relationships/hyperlink" Target="https://podminky.urs.cz/item/CS_URS_2025_02/763135101" TargetMode="External" /><Relationship Id="rId27" Type="http://schemas.openxmlformats.org/officeDocument/2006/relationships/hyperlink" Target="https://podminky.urs.cz/item/CS_URS_2025_02/998763333" TargetMode="External" /><Relationship Id="rId28" Type="http://schemas.openxmlformats.org/officeDocument/2006/relationships/hyperlink" Target="https://podminky.urs.cz/item/CS_URS_2025_02/998763339" TargetMode="External" /><Relationship Id="rId29" Type="http://schemas.openxmlformats.org/officeDocument/2006/relationships/hyperlink" Target="https://podminky.urs.cz/item/CS_URS_2025_02/766660001" TargetMode="External" /><Relationship Id="rId30" Type="http://schemas.openxmlformats.org/officeDocument/2006/relationships/hyperlink" Target="https://podminky.urs.cz/item/CS_URS_2025_02/766660002" TargetMode="External" /><Relationship Id="rId31" Type="http://schemas.openxmlformats.org/officeDocument/2006/relationships/hyperlink" Target="https://podminky.urs.cz/item/CS_URS_2025_02/766691914" TargetMode="External" /><Relationship Id="rId32" Type="http://schemas.openxmlformats.org/officeDocument/2006/relationships/hyperlink" Target="https://podminky.urs.cz/item/CS_URS_2025_02/998766123" TargetMode="External" /><Relationship Id="rId33" Type="http://schemas.openxmlformats.org/officeDocument/2006/relationships/hyperlink" Target="https://podminky.urs.cz/item/CS_URS_2025_02/998766129" TargetMode="External" /><Relationship Id="rId34" Type="http://schemas.openxmlformats.org/officeDocument/2006/relationships/hyperlink" Target="https://podminky.urs.cz/item/CS_URS_2025_02/775429121" TargetMode="External" /><Relationship Id="rId35" Type="http://schemas.openxmlformats.org/officeDocument/2006/relationships/hyperlink" Target="https://podminky.urs.cz/item/CS_URS_2025_02/998775123" TargetMode="External" /><Relationship Id="rId36" Type="http://schemas.openxmlformats.org/officeDocument/2006/relationships/hyperlink" Target="https://podminky.urs.cz/item/CS_URS_2025_02/998775129" TargetMode="External" /><Relationship Id="rId37" Type="http://schemas.openxmlformats.org/officeDocument/2006/relationships/hyperlink" Target="https://podminky.urs.cz/item/CS_URS_2025_02/776111116" TargetMode="External" /><Relationship Id="rId38" Type="http://schemas.openxmlformats.org/officeDocument/2006/relationships/hyperlink" Target="https://podminky.urs.cz/item/CS_URS_2025_02/776111311" TargetMode="External" /><Relationship Id="rId39" Type="http://schemas.openxmlformats.org/officeDocument/2006/relationships/hyperlink" Target="https://podminky.urs.cz/item/CS_URS_2025_02/776121112" TargetMode="External" /><Relationship Id="rId40" Type="http://schemas.openxmlformats.org/officeDocument/2006/relationships/hyperlink" Target="https://podminky.urs.cz/item/CS_URS_2025_02/776141114" TargetMode="External" /><Relationship Id="rId41" Type="http://schemas.openxmlformats.org/officeDocument/2006/relationships/hyperlink" Target="https://podminky.urs.cz/item/CS_URS_2025_02/776201812" TargetMode="External" /><Relationship Id="rId42" Type="http://schemas.openxmlformats.org/officeDocument/2006/relationships/hyperlink" Target="https://podminky.urs.cz/item/CS_URS_2025_02/776221111" TargetMode="External" /><Relationship Id="rId43" Type="http://schemas.openxmlformats.org/officeDocument/2006/relationships/hyperlink" Target="https://podminky.urs.cz/item/CS_URS_2025_02/776410811" TargetMode="External" /><Relationship Id="rId44" Type="http://schemas.openxmlformats.org/officeDocument/2006/relationships/hyperlink" Target="https://podminky.urs.cz/item/CS_URS_2025_02/776411222" TargetMode="External" /><Relationship Id="rId45" Type="http://schemas.openxmlformats.org/officeDocument/2006/relationships/hyperlink" Target="https://podminky.urs.cz/item/CS_URS_2025_02/998776123" TargetMode="External" /><Relationship Id="rId46" Type="http://schemas.openxmlformats.org/officeDocument/2006/relationships/hyperlink" Target="https://podminky.urs.cz/item/CS_URS_2025_02/998776129" TargetMode="External" /><Relationship Id="rId47" Type="http://schemas.openxmlformats.org/officeDocument/2006/relationships/hyperlink" Target="https://podminky.urs.cz/item/CS_URS_2025_02/781121011" TargetMode="External" /><Relationship Id="rId48" Type="http://schemas.openxmlformats.org/officeDocument/2006/relationships/hyperlink" Target="https://podminky.urs.cz/item/CS_URS_2025_02/781131207" TargetMode="External" /><Relationship Id="rId49" Type="http://schemas.openxmlformats.org/officeDocument/2006/relationships/hyperlink" Target="https://podminky.urs.cz/item/CS_URS_2025_02/781151031" TargetMode="External" /><Relationship Id="rId50" Type="http://schemas.openxmlformats.org/officeDocument/2006/relationships/hyperlink" Target="https://podminky.urs.cz/item/CS_URS_2025_02/781151041" TargetMode="External" /><Relationship Id="rId51" Type="http://schemas.openxmlformats.org/officeDocument/2006/relationships/hyperlink" Target="https://podminky.urs.cz/item/CS_URS_2025_02/781472219" TargetMode="External" /><Relationship Id="rId52" Type="http://schemas.openxmlformats.org/officeDocument/2006/relationships/hyperlink" Target="https://podminky.urs.cz/item/CS_URS_2025_02/781477114" TargetMode="External" /><Relationship Id="rId53" Type="http://schemas.openxmlformats.org/officeDocument/2006/relationships/hyperlink" Target="https://podminky.urs.cz/item/CS_URS_2025_02/781494511" TargetMode="External" /><Relationship Id="rId54" Type="http://schemas.openxmlformats.org/officeDocument/2006/relationships/hyperlink" Target="https://podminky.urs.cz/item/CS_URS_2025_02/781495115" TargetMode="External" /><Relationship Id="rId55" Type="http://schemas.openxmlformats.org/officeDocument/2006/relationships/hyperlink" Target="https://podminky.urs.cz/item/CS_URS_2025_02/998781123" TargetMode="External" /><Relationship Id="rId56" Type="http://schemas.openxmlformats.org/officeDocument/2006/relationships/hyperlink" Target="https://podminky.urs.cz/item/CS_URS_2025_02/998781129" TargetMode="External" /><Relationship Id="rId57" Type="http://schemas.openxmlformats.org/officeDocument/2006/relationships/hyperlink" Target="https://podminky.urs.cz/item/CS_URS_2025_02/783301303" TargetMode="External" /><Relationship Id="rId58" Type="http://schemas.openxmlformats.org/officeDocument/2006/relationships/hyperlink" Target="https://podminky.urs.cz/item/CS_URS_2025_02/783301401" TargetMode="External" /><Relationship Id="rId59" Type="http://schemas.openxmlformats.org/officeDocument/2006/relationships/hyperlink" Target="https://podminky.urs.cz/item/CS_URS_2025_02/783314101" TargetMode="External" /><Relationship Id="rId60" Type="http://schemas.openxmlformats.org/officeDocument/2006/relationships/hyperlink" Target="https://podminky.urs.cz/item/CS_URS_2025_02/783315101" TargetMode="External" /><Relationship Id="rId61" Type="http://schemas.openxmlformats.org/officeDocument/2006/relationships/hyperlink" Target="https://podminky.urs.cz/item/CS_URS_2025_02/783317101" TargetMode="External" /><Relationship Id="rId62" Type="http://schemas.openxmlformats.org/officeDocument/2006/relationships/hyperlink" Target="https://podminky.urs.cz/item/CS_URS_2025_02/784121001" TargetMode="External" /><Relationship Id="rId63" Type="http://schemas.openxmlformats.org/officeDocument/2006/relationships/hyperlink" Target="https://podminky.urs.cz/item/CS_URS_2025_02/784121011" TargetMode="External" /><Relationship Id="rId64" Type="http://schemas.openxmlformats.org/officeDocument/2006/relationships/hyperlink" Target="https://podminky.urs.cz/item/CS_URS_2025_02/784171101" TargetMode="External" /><Relationship Id="rId65" Type="http://schemas.openxmlformats.org/officeDocument/2006/relationships/hyperlink" Target="https://podminky.urs.cz/item/CS_URS_2025_02/784181101" TargetMode="External" /><Relationship Id="rId66" Type="http://schemas.openxmlformats.org/officeDocument/2006/relationships/hyperlink" Target="https://podminky.urs.cz/item/CS_URS_2025_02/784221111" TargetMode="External" /><Relationship Id="rId67" Type="http://schemas.openxmlformats.org/officeDocument/2006/relationships/hyperlink" Target="https://podminky.urs.cz/item/CS_URS_2025_02/HZS1302" TargetMode="External" /><Relationship Id="rId68" Type="http://schemas.openxmlformats.org/officeDocument/2006/relationships/hyperlink" Target="https://podminky.urs.cz/item/CS_URS_2025_02/HZS2491" TargetMode="External" /><Relationship Id="rId69" Type="http://schemas.openxmlformats.org/officeDocument/2006/relationships/hyperlink" Target="https://podminky.urs.cz/item/CS_URS_2025_02/094103000" TargetMode="External" /><Relationship Id="rId7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1171803" TargetMode="External" /><Relationship Id="rId2" Type="http://schemas.openxmlformats.org/officeDocument/2006/relationships/hyperlink" Target="https://podminky.urs.cz/item/CS_URS_2025_02/721171915" TargetMode="External" /><Relationship Id="rId3" Type="http://schemas.openxmlformats.org/officeDocument/2006/relationships/hyperlink" Target="https://podminky.urs.cz/item/CS_URS_2025_02/721175201" TargetMode="External" /><Relationship Id="rId4" Type="http://schemas.openxmlformats.org/officeDocument/2006/relationships/hyperlink" Target="https://podminky.urs.cz/item/CS_URS_2025_02/721175202" TargetMode="External" /><Relationship Id="rId5" Type="http://schemas.openxmlformats.org/officeDocument/2006/relationships/hyperlink" Target="https://podminky.urs.cz/item/CS_URS_2025_02/721175203" TargetMode="External" /><Relationship Id="rId6" Type="http://schemas.openxmlformats.org/officeDocument/2006/relationships/hyperlink" Target="https://podminky.urs.cz/item/CS_URS_2025_02/721194103" TargetMode="External" /><Relationship Id="rId7" Type="http://schemas.openxmlformats.org/officeDocument/2006/relationships/hyperlink" Target="https://podminky.urs.cz/item/CS_URS_2025_02/721194104" TargetMode="External" /><Relationship Id="rId8" Type="http://schemas.openxmlformats.org/officeDocument/2006/relationships/hyperlink" Target="https://podminky.urs.cz/item/CS_URS_2025_02/721194105" TargetMode="External" /><Relationship Id="rId9" Type="http://schemas.openxmlformats.org/officeDocument/2006/relationships/hyperlink" Target="https://podminky.urs.cz/item/CS_URS_2025_02/721220801" TargetMode="External" /><Relationship Id="rId10" Type="http://schemas.openxmlformats.org/officeDocument/2006/relationships/hyperlink" Target="https://podminky.urs.cz/item/CS_URS_2025_02/721229111" TargetMode="External" /><Relationship Id="rId11" Type="http://schemas.openxmlformats.org/officeDocument/2006/relationships/hyperlink" Target="https://podminky.urs.cz/item/CS_URS_2025_02/721290111" TargetMode="External" /><Relationship Id="rId12" Type="http://schemas.openxmlformats.org/officeDocument/2006/relationships/hyperlink" Target="https://podminky.urs.cz/item/CS_URS_2025_02/998721123" TargetMode="External" /><Relationship Id="rId13" Type="http://schemas.openxmlformats.org/officeDocument/2006/relationships/hyperlink" Target="https://podminky.urs.cz/item/CS_URS_2025_02/722170801" TargetMode="External" /><Relationship Id="rId14" Type="http://schemas.openxmlformats.org/officeDocument/2006/relationships/hyperlink" Target="https://podminky.urs.cz/item/CS_URS_2025_02/722171913" TargetMode="External" /><Relationship Id="rId15" Type="http://schemas.openxmlformats.org/officeDocument/2006/relationships/hyperlink" Target="https://podminky.urs.cz/item/CS_URS_2025_02/722171933" TargetMode="External" /><Relationship Id="rId16" Type="http://schemas.openxmlformats.org/officeDocument/2006/relationships/hyperlink" Target="https://podminky.urs.cz/item/CS_URS_2025_02/722174022" TargetMode="External" /><Relationship Id="rId17" Type="http://schemas.openxmlformats.org/officeDocument/2006/relationships/hyperlink" Target="https://podminky.urs.cz/item/CS_URS_2025_02/722181221" TargetMode="External" /><Relationship Id="rId18" Type="http://schemas.openxmlformats.org/officeDocument/2006/relationships/hyperlink" Target="https://podminky.urs.cz/item/CS_URS_2025_02/722181241" TargetMode="External" /><Relationship Id="rId19" Type="http://schemas.openxmlformats.org/officeDocument/2006/relationships/hyperlink" Target="https://podminky.urs.cz/item/CS_URS_2025_02/722181851" TargetMode="External" /><Relationship Id="rId20" Type="http://schemas.openxmlformats.org/officeDocument/2006/relationships/hyperlink" Target="https://podminky.urs.cz/item/CS_URS_2025_02/722190401" TargetMode="External" /><Relationship Id="rId21" Type="http://schemas.openxmlformats.org/officeDocument/2006/relationships/hyperlink" Target="https://podminky.urs.cz/item/CS_URS_2025_02/722190901" TargetMode="External" /><Relationship Id="rId22" Type="http://schemas.openxmlformats.org/officeDocument/2006/relationships/hyperlink" Target="https://podminky.urs.cz/item/CS_URS_2025_02/722220111" TargetMode="External" /><Relationship Id="rId23" Type="http://schemas.openxmlformats.org/officeDocument/2006/relationships/hyperlink" Target="https://podminky.urs.cz/item/CS_URS_2025_02/722220112" TargetMode="External" /><Relationship Id="rId24" Type="http://schemas.openxmlformats.org/officeDocument/2006/relationships/hyperlink" Target="https://podminky.urs.cz/item/CS_URS_2025_02/722220861" TargetMode="External" /><Relationship Id="rId25" Type="http://schemas.openxmlformats.org/officeDocument/2006/relationships/hyperlink" Target="https://podminky.urs.cz/item/CS_URS_2025_02/722221135M" TargetMode="External" /><Relationship Id="rId26" Type="http://schemas.openxmlformats.org/officeDocument/2006/relationships/hyperlink" Target="https://podminky.urs.cz/item/CS_URS_2025_02/722232043" TargetMode="External" /><Relationship Id="rId27" Type="http://schemas.openxmlformats.org/officeDocument/2006/relationships/hyperlink" Target="https://podminky.urs.cz/item/CS_URS_2025_02/722290234" TargetMode="External" /><Relationship Id="rId28" Type="http://schemas.openxmlformats.org/officeDocument/2006/relationships/hyperlink" Target="https://podminky.urs.cz/item/CS_URS_2025_02/722290246" TargetMode="External" /><Relationship Id="rId29" Type="http://schemas.openxmlformats.org/officeDocument/2006/relationships/hyperlink" Target="https://podminky.urs.cz/item/CS_URS_2025_02/998722123" TargetMode="External" /><Relationship Id="rId30" Type="http://schemas.openxmlformats.org/officeDocument/2006/relationships/hyperlink" Target="https://podminky.urs.cz/item/CS_URS_2025_02/725210821" TargetMode="External" /><Relationship Id="rId31" Type="http://schemas.openxmlformats.org/officeDocument/2006/relationships/hyperlink" Target="https://podminky.urs.cz/item/CS_URS_2025_02/725211603" TargetMode="External" /><Relationship Id="rId32" Type="http://schemas.openxmlformats.org/officeDocument/2006/relationships/hyperlink" Target="https://podminky.urs.cz/item/CS_URS_2025_02/725291652" TargetMode="External" /><Relationship Id="rId33" Type="http://schemas.openxmlformats.org/officeDocument/2006/relationships/hyperlink" Target="https://podminky.urs.cz/item/CS_URS_2025_02/725291654" TargetMode="External" /><Relationship Id="rId34" Type="http://schemas.openxmlformats.org/officeDocument/2006/relationships/hyperlink" Target="https://podminky.urs.cz/item/CS_URS_2025_02/725291666" TargetMode="External" /><Relationship Id="rId35" Type="http://schemas.openxmlformats.org/officeDocument/2006/relationships/hyperlink" Target="https://podminky.urs.cz/item/CS_URS_2025_02/725291667" TargetMode="External" /><Relationship Id="rId36" Type="http://schemas.openxmlformats.org/officeDocument/2006/relationships/hyperlink" Target="https://podminky.urs.cz/item/CS_URS_2025_02/725310823" TargetMode="External" /><Relationship Id="rId37" Type="http://schemas.openxmlformats.org/officeDocument/2006/relationships/hyperlink" Target="https://podminky.urs.cz/item/CS_URS_2025_02/725311131" TargetMode="External" /><Relationship Id="rId38" Type="http://schemas.openxmlformats.org/officeDocument/2006/relationships/hyperlink" Target="https://podminky.urs.cz/item/CS_URS_2025_02/725320822" TargetMode="External" /><Relationship Id="rId39" Type="http://schemas.openxmlformats.org/officeDocument/2006/relationships/hyperlink" Target="https://podminky.urs.cz/item/CS_URS_2025_02/725813111" TargetMode="External" /><Relationship Id="rId40" Type="http://schemas.openxmlformats.org/officeDocument/2006/relationships/hyperlink" Target="https://podminky.urs.cz/item/CS_URS_2025_02/725820801" TargetMode="External" /><Relationship Id="rId41" Type="http://schemas.openxmlformats.org/officeDocument/2006/relationships/hyperlink" Target="https://podminky.urs.cz/item/CS_URS_2025_02/725821325" TargetMode="External" /><Relationship Id="rId42" Type="http://schemas.openxmlformats.org/officeDocument/2006/relationships/hyperlink" Target="https://podminky.urs.cz/item/CS_URS_2025_02/725822611" TargetMode="External" /><Relationship Id="rId43" Type="http://schemas.openxmlformats.org/officeDocument/2006/relationships/hyperlink" Target="https://podminky.urs.cz/item/CS_URS_2025_02/725860811" TargetMode="External" /><Relationship Id="rId44" Type="http://schemas.openxmlformats.org/officeDocument/2006/relationships/hyperlink" Target="https://podminky.urs.cz/item/CS_URS_2025_02/725860812" TargetMode="External" /><Relationship Id="rId45" Type="http://schemas.openxmlformats.org/officeDocument/2006/relationships/hyperlink" Target="https://podminky.urs.cz/item/CS_URS_2025_02/725861102" TargetMode="External" /><Relationship Id="rId46" Type="http://schemas.openxmlformats.org/officeDocument/2006/relationships/hyperlink" Target="https://podminky.urs.cz/item/CS_URS_2025_02/725862123" TargetMode="External" /><Relationship Id="rId47" Type="http://schemas.openxmlformats.org/officeDocument/2006/relationships/hyperlink" Target="https://podminky.urs.cz/item/CS_URS_2025_02/998725123" TargetMode="External" /><Relationship Id="rId48" Type="http://schemas.openxmlformats.org/officeDocument/2006/relationships/hyperlink" Target="https://podminky.urs.cz/item/CS_URS_2025_02/733110806" TargetMode="External" /><Relationship Id="rId49" Type="http://schemas.openxmlformats.org/officeDocument/2006/relationships/hyperlink" Target="https://podminky.urs.cz/item/CS_URS_2025_02/733191914" TargetMode="External" /><Relationship Id="rId50" Type="http://schemas.openxmlformats.org/officeDocument/2006/relationships/hyperlink" Target="https://podminky.urs.cz/item/CS_URS_2025_02/998733123" TargetMode="External" /><Relationship Id="rId51" Type="http://schemas.openxmlformats.org/officeDocument/2006/relationships/hyperlink" Target="https://podminky.urs.cz/item/CS_URS_2025_02/734200822" TargetMode="External" /><Relationship Id="rId52" Type="http://schemas.openxmlformats.org/officeDocument/2006/relationships/hyperlink" Target="https://podminky.urs.cz/item/CS_URS_2025_02/998734123" TargetMode="External" /><Relationship Id="rId53" Type="http://schemas.openxmlformats.org/officeDocument/2006/relationships/hyperlink" Target="https://podminky.urs.cz/item/CS_URS_2025_02/HZS2212" TargetMode="External" /><Relationship Id="rId54" Type="http://schemas.openxmlformats.org/officeDocument/2006/relationships/hyperlink" Target="https://podminky.urs.cz/item/CS_URS_2025_02/HZS2222" TargetMode="External" /><Relationship Id="rId55" Type="http://schemas.openxmlformats.org/officeDocument/2006/relationships/hyperlink" Target="https://podminky.urs.cz/item/CS_URS_2025_02/HZS2491" TargetMode="External" /><Relationship Id="rId5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13294000" TargetMode="External" /><Relationship Id="rId3" Type="http://schemas.openxmlformats.org/officeDocument/2006/relationships/hyperlink" Target="https://podminky.urs.cz/item/CS_URS_2025_02/030001000" TargetMode="External" /><Relationship Id="rId4" Type="http://schemas.openxmlformats.org/officeDocument/2006/relationships/hyperlink" Target="https://podminky.urs.cz/item/CS_URS_2025_02/043002000" TargetMode="External" /><Relationship Id="rId5" Type="http://schemas.openxmlformats.org/officeDocument/2006/relationships/hyperlink" Target="https://podminky.urs.cz/item/CS_URS_2025_02/045002000" TargetMode="External" /><Relationship Id="rId6" Type="http://schemas.openxmlformats.org/officeDocument/2006/relationships/hyperlink" Target="https://podminky.urs.cz/item/CS_URS_2025_02/079002000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25_09_615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OKB Laboratoří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Nemocnice Havířov, p.o.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Havířov,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Amun Pro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ROUND(AG55+AG62,2)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ROUND(AS55+AS62,2)</f>
        <v>0</v>
      </c>
      <c r="AT54" s="108">
        <f>ROUND(SUM(AV54:AW54),2)</f>
        <v>0</v>
      </c>
      <c r="AU54" s="109">
        <f>ROUND(AU55+AU62,5)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ROUND(AZ55+AZ62,2)</f>
        <v>0</v>
      </c>
      <c r="BA54" s="108">
        <f>ROUND(BA55+BA62,2)</f>
        <v>0</v>
      </c>
      <c r="BB54" s="108">
        <f>ROUND(BB55+BB62,2)</f>
        <v>0</v>
      </c>
      <c r="BC54" s="108">
        <f>ROUND(BC55+BC62,2)</f>
        <v>0</v>
      </c>
      <c r="BD54" s="110">
        <f>ROUND(BD55+BD62,2)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ROUND(AG56+SUM(AG57:AG59),2)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ROUND(AS56+SUM(AS57:AS59),2)</f>
        <v>0</v>
      </c>
      <c r="AT55" s="122">
        <f>ROUND(SUM(AV55:AW55),2)</f>
        <v>0</v>
      </c>
      <c r="AU55" s="123">
        <f>ROUND(AU56+SUM(AU57:AU59),5)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ROUND(AZ56+SUM(AZ57:AZ59),2)</f>
        <v>0</v>
      </c>
      <c r="BA55" s="122">
        <f>ROUND(BA56+SUM(BA57:BA59),2)</f>
        <v>0</v>
      </c>
      <c r="BB55" s="122">
        <f>ROUND(BB56+SUM(BB57:BB59),2)</f>
        <v>0</v>
      </c>
      <c r="BC55" s="122">
        <f>ROUND(BC56+SUM(BC57:BC59),2)</f>
        <v>0</v>
      </c>
      <c r="BD55" s="124">
        <f>ROUND(BD56+SUM(BD57:BD59),2)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'01.1 - Stavba 615'!J32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'01.1 - Stavba 615'!P102</f>
        <v>0</v>
      </c>
      <c r="AV56" s="132">
        <f>'01.1 - Stavba 615'!J35</f>
        <v>0</v>
      </c>
      <c r="AW56" s="132">
        <f>'01.1 - Stavba 615'!J36</f>
        <v>0</v>
      </c>
      <c r="AX56" s="132">
        <f>'01.1 - Stavba 615'!J37</f>
        <v>0</v>
      </c>
      <c r="AY56" s="132">
        <f>'01.1 - Stavba 615'!J38</f>
        <v>0</v>
      </c>
      <c r="AZ56" s="132">
        <f>'01.1 - Stavba 615'!F35</f>
        <v>0</v>
      </c>
      <c r="BA56" s="132">
        <f>'01.1 - Stavba 615'!F36</f>
        <v>0</v>
      </c>
      <c r="BB56" s="132">
        <f>'01.1 - Stavba 615'!F37</f>
        <v>0</v>
      </c>
      <c r="BC56" s="132">
        <f>'01.1 - Stavba 615'!F38</f>
        <v>0</v>
      </c>
      <c r="BD56" s="134">
        <f>'01.1 - Stavba 615'!F39</f>
        <v>0</v>
      </c>
      <c r="BE56" s="4"/>
      <c r="BT56" s="135" t="s">
        <v>82</v>
      </c>
      <c r="BV56" s="135" t="s">
        <v>75</v>
      </c>
      <c r="BW56" s="135" t="s">
        <v>87</v>
      </c>
      <c r="BX56" s="135" t="s">
        <v>81</v>
      </c>
      <c r="CL56" s="135" t="s">
        <v>19</v>
      </c>
    </row>
    <row r="57" s="4" customFormat="1" ht="16.5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'01.2 - VZT'!J32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'01.2 - VZT'!P88</f>
        <v>0</v>
      </c>
      <c r="AV57" s="132">
        <f>'01.2 - VZT'!J35</f>
        <v>0</v>
      </c>
      <c r="AW57" s="132">
        <f>'01.2 - VZT'!J36</f>
        <v>0</v>
      </c>
      <c r="AX57" s="132">
        <f>'01.2 - VZT'!J37</f>
        <v>0</v>
      </c>
      <c r="AY57" s="132">
        <f>'01.2 - VZT'!J38</f>
        <v>0</v>
      </c>
      <c r="AZ57" s="132">
        <f>'01.2 - VZT'!F35</f>
        <v>0</v>
      </c>
      <c r="BA57" s="132">
        <f>'01.2 - VZT'!F36</f>
        <v>0</v>
      </c>
      <c r="BB57" s="132">
        <f>'01.2 - VZT'!F37</f>
        <v>0</v>
      </c>
      <c r="BC57" s="132">
        <f>'01.2 - VZT'!F38</f>
        <v>0</v>
      </c>
      <c r="BD57" s="134">
        <f>'01.2 - VZT'!F39</f>
        <v>0</v>
      </c>
      <c r="BE57" s="4"/>
      <c r="BT57" s="135" t="s">
        <v>82</v>
      </c>
      <c r="BV57" s="135" t="s">
        <v>75</v>
      </c>
      <c r="BW57" s="135" t="s">
        <v>90</v>
      </c>
      <c r="BX57" s="135" t="s">
        <v>81</v>
      </c>
      <c r="CL57" s="135" t="s">
        <v>19</v>
      </c>
    </row>
    <row r="58" s="4" customFormat="1" ht="16.5" customHeight="1">
      <c r="A58" s="126" t="s">
        <v>83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92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'01.3 - ZTI'!J32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86</v>
      </c>
      <c r="AR58" s="67"/>
      <c r="AS58" s="131">
        <v>0</v>
      </c>
      <c r="AT58" s="132">
        <f>ROUND(SUM(AV58:AW58),2)</f>
        <v>0</v>
      </c>
      <c r="AU58" s="133">
        <f>'01.3 - ZTI'!P92</f>
        <v>0</v>
      </c>
      <c r="AV58" s="132">
        <f>'01.3 - ZTI'!J35</f>
        <v>0</v>
      </c>
      <c r="AW58" s="132">
        <f>'01.3 - ZTI'!J36</f>
        <v>0</v>
      </c>
      <c r="AX58" s="132">
        <f>'01.3 - ZTI'!J37</f>
        <v>0</v>
      </c>
      <c r="AY58" s="132">
        <f>'01.3 - ZTI'!J38</f>
        <v>0</v>
      </c>
      <c r="AZ58" s="132">
        <f>'01.3 - ZTI'!F35</f>
        <v>0</v>
      </c>
      <c r="BA58" s="132">
        <f>'01.3 - ZTI'!F36</f>
        <v>0</v>
      </c>
      <c r="BB58" s="132">
        <f>'01.3 - ZTI'!F37</f>
        <v>0</v>
      </c>
      <c r="BC58" s="132">
        <f>'01.3 - ZTI'!F38</f>
        <v>0</v>
      </c>
      <c r="BD58" s="134">
        <f>'01.3 - ZTI'!F39</f>
        <v>0</v>
      </c>
      <c r="BE58" s="4"/>
      <c r="BT58" s="135" t="s">
        <v>82</v>
      </c>
      <c r="BV58" s="135" t="s">
        <v>75</v>
      </c>
      <c r="BW58" s="135" t="s">
        <v>93</v>
      </c>
      <c r="BX58" s="135" t="s">
        <v>81</v>
      </c>
      <c r="CL58" s="135" t="s">
        <v>19</v>
      </c>
    </row>
    <row r="59" s="4" customFormat="1" ht="16.5" customHeight="1">
      <c r="A59" s="4"/>
      <c r="B59" s="65"/>
      <c r="C59" s="127"/>
      <c r="D59" s="127"/>
      <c r="E59" s="128" t="s">
        <v>94</v>
      </c>
      <c r="F59" s="128"/>
      <c r="G59" s="128"/>
      <c r="H59" s="128"/>
      <c r="I59" s="128"/>
      <c r="J59" s="127"/>
      <c r="K59" s="128" t="s">
        <v>95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36">
        <f>ROUND(SUM(AG60:AG61),2)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86</v>
      </c>
      <c r="AR59" s="67"/>
      <c r="AS59" s="131">
        <f>ROUND(SUM(AS60:AS61),2)</f>
        <v>0</v>
      </c>
      <c r="AT59" s="132">
        <f>ROUND(SUM(AV59:AW59),2)</f>
        <v>0</v>
      </c>
      <c r="AU59" s="133">
        <f>ROUND(SUM(AU60:AU61),5)</f>
        <v>0</v>
      </c>
      <c r="AV59" s="132">
        <f>ROUND(AZ59*L29,2)</f>
        <v>0</v>
      </c>
      <c r="AW59" s="132">
        <f>ROUND(BA59*L30,2)</f>
        <v>0</v>
      </c>
      <c r="AX59" s="132">
        <f>ROUND(BB59*L29,2)</f>
        <v>0</v>
      </c>
      <c r="AY59" s="132">
        <f>ROUND(BC59*L30,2)</f>
        <v>0</v>
      </c>
      <c r="AZ59" s="132">
        <f>ROUND(SUM(AZ60:AZ61),2)</f>
        <v>0</v>
      </c>
      <c r="BA59" s="132">
        <f>ROUND(SUM(BA60:BA61),2)</f>
        <v>0</v>
      </c>
      <c r="BB59" s="132">
        <f>ROUND(SUM(BB60:BB61),2)</f>
        <v>0</v>
      </c>
      <c r="BC59" s="132">
        <f>ROUND(SUM(BC60:BC61),2)</f>
        <v>0</v>
      </c>
      <c r="BD59" s="134">
        <f>ROUND(SUM(BD60:BD61),2)</f>
        <v>0</v>
      </c>
      <c r="BE59" s="4"/>
      <c r="BS59" s="135" t="s">
        <v>72</v>
      </c>
      <c r="BT59" s="135" t="s">
        <v>82</v>
      </c>
      <c r="BU59" s="135" t="s">
        <v>74</v>
      </c>
      <c r="BV59" s="135" t="s">
        <v>75</v>
      </c>
      <c r="BW59" s="135" t="s">
        <v>96</v>
      </c>
      <c r="BX59" s="135" t="s">
        <v>81</v>
      </c>
      <c r="CL59" s="135" t="s">
        <v>19</v>
      </c>
    </row>
    <row r="60" s="4" customFormat="1" ht="16.5" customHeight="1">
      <c r="A60" s="126" t="s">
        <v>83</v>
      </c>
      <c r="B60" s="65"/>
      <c r="C60" s="127"/>
      <c r="D60" s="127"/>
      <c r="E60" s="127"/>
      <c r="F60" s="128" t="s">
        <v>97</v>
      </c>
      <c r="G60" s="128"/>
      <c r="H60" s="128"/>
      <c r="I60" s="128"/>
      <c r="J60" s="128"/>
      <c r="K60" s="127"/>
      <c r="L60" s="128" t="s">
        <v>98</v>
      </c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'01.4.1 - ELEKTRO 615'!J34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86</v>
      </c>
      <c r="AR60" s="67"/>
      <c r="AS60" s="131">
        <v>0</v>
      </c>
      <c r="AT60" s="132">
        <f>ROUND(SUM(AV60:AW60),2)</f>
        <v>0</v>
      </c>
      <c r="AU60" s="133">
        <f>'01.4.1 - ELEKTRO 615'!P97</f>
        <v>0</v>
      </c>
      <c r="AV60" s="132">
        <f>'01.4.1 - ELEKTRO 615'!J37</f>
        <v>0</v>
      </c>
      <c r="AW60" s="132">
        <f>'01.4.1 - ELEKTRO 615'!J38</f>
        <v>0</v>
      </c>
      <c r="AX60" s="132">
        <f>'01.4.1 - ELEKTRO 615'!J39</f>
        <v>0</v>
      </c>
      <c r="AY60" s="132">
        <f>'01.4.1 - ELEKTRO 615'!J40</f>
        <v>0</v>
      </c>
      <c r="AZ60" s="132">
        <f>'01.4.1 - ELEKTRO 615'!F37</f>
        <v>0</v>
      </c>
      <c r="BA60" s="132">
        <f>'01.4.1 - ELEKTRO 615'!F38</f>
        <v>0</v>
      </c>
      <c r="BB60" s="132">
        <f>'01.4.1 - ELEKTRO 615'!F39</f>
        <v>0</v>
      </c>
      <c r="BC60" s="132">
        <f>'01.4.1 - ELEKTRO 615'!F40</f>
        <v>0</v>
      </c>
      <c r="BD60" s="134">
        <f>'01.4.1 - ELEKTRO 615'!F41</f>
        <v>0</v>
      </c>
      <c r="BE60" s="4"/>
      <c r="BT60" s="135" t="s">
        <v>99</v>
      </c>
      <c r="BV60" s="135" t="s">
        <v>75</v>
      </c>
      <c r="BW60" s="135" t="s">
        <v>100</v>
      </c>
      <c r="BX60" s="135" t="s">
        <v>96</v>
      </c>
      <c r="CL60" s="135" t="s">
        <v>19</v>
      </c>
    </row>
    <row r="61" s="4" customFormat="1" ht="16.5" customHeight="1">
      <c r="A61" s="126" t="s">
        <v>83</v>
      </c>
      <c r="B61" s="65"/>
      <c r="C61" s="127"/>
      <c r="D61" s="127"/>
      <c r="E61" s="127"/>
      <c r="F61" s="128" t="s">
        <v>101</v>
      </c>
      <c r="G61" s="128"/>
      <c r="H61" s="128"/>
      <c r="I61" s="128"/>
      <c r="J61" s="128"/>
      <c r="K61" s="127"/>
      <c r="L61" s="128" t="s">
        <v>102</v>
      </c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'01.4.2 - ELEKTRO PŘÍVOD'!J34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86</v>
      </c>
      <c r="AR61" s="67"/>
      <c r="AS61" s="131">
        <v>0</v>
      </c>
      <c r="AT61" s="132">
        <f>ROUND(SUM(AV61:AW61),2)</f>
        <v>0</v>
      </c>
      <c r="AU61" s="133">
        <f>'01.4.2 - ELEKTRO PŘÍVOD'!P93</f>
        <v>0</v>
      </c>
      <c r="AV61" s="132">
        <f>'01.4.2 - ELEKTRO PŘÍVOD'!J37</f>
        <v>0</v>
      </c>
      <c r="AW61" s="132">
        <f>'01.4.2 - ELEKTRO PŘÍVOD'!J38</f>
        <v>0</v>
      </c>
      <c r="AX61" s="132">
        <f>'01.4.2 - ELEKTRO PŘÍVOD'!J39</f>
        <v>0</v>
      </c>
      <c r="AY61" s="132">
        <f>'01.4.2 - ELEKTRO PŘÍVOD'!J40</f>
        <v>0</v>
      </c>
      <c r="AZ61" s="132">
        <f>'01.4.2 - ELEKTRO PŘÍVOD'!F37</f>
        <v>0</v>
      </c>
      <c r="BA61" s="132">
        <f>'01.4.2 - ELEKTRO PŘÍVOD'!F38</f>
        <v>0</v>
      </c>
      <c r="BB61" s="132">
        <f>'01.4.2 - ELEKTRO PŘÍVOD'!F39</f>
        <v>0</v>
      </c>
      <c r="BC61" s="132">
        <f>'01.4.2 - ELEKTRO PŘÍVOD'!F40</f>
        <v>0</v>
      </c>
      <c r="BD61" s="134">
        <f>'01.4.2 - ELEKTRO PŘÍVOD'!F41</f>
        <v>0</v>
      </c>
      <c r="BE61" s="4"/>
      <c r="BT61" s="135" t="s">
        <v>99</v>
      </c>
      <c r="BV61" s="135" t="s">
        <v>75</v>
      </c>
      <c r="BW61" s="135" t="s">
        <v>103</v>
      </c>
      <c r="BX61" s="135" t="s">
        <v>96</v>
      </c>
      <c r="CL61" s="135" t="s">
        <v>19</v>
      </c>
    </row>
    <row r="62" s="7" customFormat="1" ht="16.5" customHeight="1">
      <c r="A62" s="126" t="s">
        <v>83</v>
      </c>
      <c r="B62" s="113"/>
      <c r="C62" s="114"/>
      <c r="D62" s="115" t="s">
        <v>104</v>
      </c>
      <c r="E62" s="115"/>
      <c r="F62" s="115"/>
      <c r="G62" s="115"/>
      <c r="H62" s="115"/>
      <c r="I62" s="116"/>
      <c r="J62" s="115" t="s">
        <v>105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'02 - VRN'!J30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79</v>
      </c>
      <c r="AR62" s="120"/>
      <c r="AS62" s="137">
        <v>0</v>
      </c>
      <c r="AT62" s="138">
        <f>ROUND(SUM(AV62:AW62),2)</f>
        <v>0</v>
      </c>
      <c r="AU62" s="139">
        <f>'02 - VRN'!P84</f>
        <v>0</v>
      </c>
      <c r="AV62" s="138">
        <f>'02 - VRN'!J33</f>
        <v>0</v>
      </c>
      <c r="AW62" s="138">
        <f>'02 - VRN'!J34</f>
        <v>0</v>
      </c>
      <c r="AX62" s="138">
        <f>'02 - VRN'!J35</f>
        <v>0</v>
      </c>
      <c r="AY62" s="138">
        <f>'02 - VRN'!J36</f>
        <v>0</v>
      </c>
      <c r="AZ62" s="138">
        <f>'02 - VRN'!F33</f>
        <v>0</v>
      </c>
      <c r="BA62" s="138">
        <f>'02 - VRN'!F34</f>
        <v>0</v>
      </c>
      <c r="BB62" s="138">
        <f>'02 - VRN'!F35</f>
        <v>0</v>
      </c>
      <c r="BC62" s="138">
        <f>'02 - VRN'!F36</f>
        <v>0</v>
      </c>
      <c r="BD62" s="140">
        <f>'02 - VRN'!F37</f>
        <v>0</v>
      </c>
      <c r="BE62" s="7"/>
      <c r="BT62" s="125" t="s">
        <v>80</v>
      </c>
      <c r="BV62" s="125" t="s">
        <v>75</v>
      </c>
      <c r="BW62" s="125" t="s">
        <v>106</v>
      </c>
      <c r="BX62" s="125" t="s">
        <v>5</v>
      </c>
      <c r="CL62" s="125" t="s">
        <v>19</v>
      </c>
      <c r="CM62" s="125" t="s">
        <v>82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oz8HPbNGJFgpGtOn1+WjDpTmbyEbwbVVypc1VHZB1Z+ide7ULHaUYDbx7fhT6vuM97fLgzVfHzQJWPWPjb3cig==" hashValue="xepLfhmT2+AvcSVcRXGDMwaJ1WbVhL6wO4AJ4k0RzcbyeulYbd1WXWSHSYO3pRY31B73nYBGO5kri9ELf6Py0A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F60:J60"/>
    <mergeCell ref="L60:AF60"/>
    <mergeCell ref="AN61:AP61"/>
    <mergeCell ref="AG61:AM61"/>
    <mergeCell ref="F61:J61"/>
    <mergeCell ref="L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.1 - Stavba 615'!C2" display="/"/>
    <hyperlink ref="A57" location="'01.2 - VZT'!C2" display="/"/>
    <hyperlink ref="A58" location="'01.3 - ZTI'!C2" display="/"/>
    <hyperlink ref="A60" location="'01.4.1 - ELEKTRO 615'!C2" display="/"/>
    <hyperlink ref="A61" location="'01.4.2 - ELEKTRO PŘÍVOD'!C2" display="/"/>
    <hyperlink ref="A62" location="'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OKB Laboratoří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111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14. 9. 2025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38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ROUND(J102,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ROUND((SUM(BE102:BE414)),  2)</f>
        <v>0</v>
      </c>
      <c r="G35" s="40"/>
      <c r="H35" s="40"/>
      <c r="I35" s="160">
        <v>0.20999999999999999</v>
      </c>
      <c r="J35" s="159">
        <f>ROUND(((SUM(BE102:BE414))*I35),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45</v>
      </c>
      <c r="F36" s="159">
        <f>ROUND((SUM(BF102:BF414)),  2)</f>
        <v>0</v>
      </c>
      <c r="G36" s="40"/>
      <c r="H36" s="40"/>
      <c r="I36" s="160">
        <v>0.12</v>
      </c>
      <c r="J36" s="159">
        <f>ROUND(((SUM(BF102:BF414))*I36),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46</v>
      </c>
      <c r="F37" s="159">
        <f>ROUND((SUM(BG102:BG414)),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47</v>
      </c>
      <c r="F38" s="159">
        <f>ROUND((SUM(BH102:BH414)),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ROUND((SUM(BI102:BI414)),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Rekonstrukce OKB Laboratoří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01.1 - Stavba 615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Nemocnice Havířov, p.o.</v>
      </c>
      <c r="G56" s="42"/>
      <c r="H56" s="42"/>
      <c r="I56" s="34" t="s">
        <v>23</v>
      </c>
      <c r="J56" s="74" t="str">
        <f>IF(J14="","",J14)</f>
        <v>14. 9. 2025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Nemocnice Havířov, p.o.</v>
      </c>
      <c r="G58" s="42"/>
      <c r="H58" s="42"/>
      <c r="I58" s="34" t="s">
        <v>31</v>
      </c>
      <c r="J58" s="38" t="str">
        <f>E23</f>
        <v>Amun Pro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4">
        <f>J102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J103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117</v>
      </c>
      <c r="E65" s="185"/>
      <c r="F65" s="185"/>
      <c r="G65" s="185"/>
      <c r="H65" s="185"/>
      <c r="I65" s="185"/>
      <c r="J65" s="186">
        <f>J104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118</v>
      </c>
      <c r="E66" s="185"/>
      <c r="F66" s="185"/>
      <c r="G66" s="185"/>
      <c r="H66" s="185"/>
      <c r="I66" s="185"/>
      <c r="J66" s="186">
        <f>J113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119</v>
      </c>
      <c r="E67" s="185"/>
      <c r="F67" s="185"/>
      <c r="G67" s="185"/>
      <c r="H67" s="185"/>
      <c r="I67" s="185"/>
      <c r="J67" s="186">
        <f>J141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120</v>
      </c>
      <c r="E68" s="185"/>
      <c r="F68" s="185"/>
      <c r="G68" s="185"/>
      <c r="H68" s="185"/>
      <c r="I68" s="185"/>
      <c r="J68" s="186">
        <f>J178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121</v>
      </c>
      <c r="E69" s="185"/>
      <c r="F69" s="185"/>
      <c r="G69" s="185"/>
      <c r="H69" s="185"/>
      <c r="I69" s="185"/>
      <c r="J69" s="186">
        <f>J203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122</v>
      </c>
      <c r="E70" s="180"/>
      <c r="F70" s="180"/>
      <c r="G70" s="180"/>
      <c r="H70" s="180"/>
      <c r="I70" s="180"/>
      <c r="J70" s="181">
        <f>J207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7"/>
      <c r="D71" s="184" t="s">
        <v>123</v>
      </c>
      <c r="E71" s="185"/>
      <c r="F71" s="185"/>
      <c r="G71" s="185"/>
      <c r="H71" s="185"/>
      <c r="I71" s="185"/>
      <c r="J71" s="186">
        <f>J208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124</v>
      </c>
      <c r="E72" s="185"/>
      <c r="F72" s="185"/>
      <c r="G72" s="185"/>
      <c r="H72" s="185"/>
      <c r="I72" s="185"/>
      <c r="J72" s="186">
        <f>J233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125</v>
      </c>
      <c r="E73" s="185"/>
      <c r="F73" s="185"/>
      <c r="G73" s="185"/>
      <c r="H73" s="185"/>
      <c r="I73" s="185"/>
      <c r="J73" s="186">
        <f>J261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126</v>
      </c>
      <c r="E74" s="185"/>
      <c r="F74" s="185"/>
      <c r="G74" s="185"/>
      <c r="H74" s="185"/>
      <c r="I74" s="185"/>
      <c r="J74" s="186">
        <f>J278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127</v>
      </c>
      <c r="E75" s="185"/>
      <c r="F75" s="185"/>
      <c r="G75" s="185"/>
      <c r="H75" s="185"/>
      <c r="I75" s="185"/>
      <c r="J75" s="186">
        <f>J324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7"/>
      <c r="D76" s="184" t="s">
        <v>128</v>
      </c>
      <c r="E76" s="185"/>
      <c r="F76" s="185"/>
      <c r="G76" s="185"/>
      <c r="H76" s="185"/>
      <c r="I76" s="185"/>
      <c r="J76" s="186">
        <f>J365</f>
        <v>0</v>
      </c>
      <c r="K76" s="127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7"/>
      <c r="D77" s="184" t="s">
        <v>129</v>
      </c>
      <c r="E77" s="185"/>
      <c r="F77" s="185"/>
      <c r="G77" s="185"/>
      <c r="H77" s="185"/>
      <c r="I77" s="185"/>
      <c r="J77" s="186">
        <f>J382</f>
        <v>0</v>
      </c>
      <c r="K77" s="127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7"/>
      <c r="C78" s="178"/>
      <c r="D78" s="179" t="s">
        <v>130</v>
      </c>
      <c r="E78" s="180"/>
      <c r="F78" s="180"/>
      <c r="G78" s="180"/>
      <c r="H78" s="180"/>
      <c r="I78" s="180"/>
      <c r="J78" s="181">
        <f>J401</f>
        <v>0</v>
      </c>
      <c r="K78" s="178"/>
      <c r="L78" s="18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77"/>
      <c r="C79" s="178"/>
      <c r="D79" s="179" t="s">
        <v>131</v>
      </c>
      <c r="E79" s="180"/>
      <c r="F79" s="180"/>
      <c r="G79" s="180"/>
      <c r="H79" s="180"/>
      <c r="I79" s="180"/>
      <c r="J79" s="181">
        <f>J410</f>
        <v>0</v>
      </c>
      <c r="K79" s="178"/>
      <c r="L79" s="18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83"/>
      <c r="C80" s="127"/>
      <c r="D80" s="184" t="s">
        <v>132</v>
      </c>
      <c r="E80" s="185"/>
      <c r="F80" s="185"/>
      <c r="G80" s="185"/>
      <c r="H80" s="185"/>
      <c r="I80" s="185"/>
      <c r="J80" s="186">
        <f>J411</f>
        <v>0</v>
      </c>
      <c r="K80" s="127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133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172" t="str">
        <f>E7</f>
        <v>Rekonstrukce OKB Laboratoří</v>
      </c>
      <c r="F90" s="34"/>
      <c r="G90" s="34"/>
      <c r="H90" s="34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" customFormat="1" ht="12" customHeight="1">
      <c r="B91" s="23"/>
      <c r="C91" s="34" t="s">
        <v>108</v>
      </c>
      <c r="D91" s="24"/>
      <c r="E91" s="24"/>
      <c r="F91" s="24"/>
      <c r="G91" s="24"/>
      <c r="H91" s="24"/>
      <c r="I91" s="24"/>
      <c r="J91" s="24"/>
      <c r="K91" s="24"/>
      <c r="L91" s="22"/>
    </row>
    <row r="92" s="2" customFormat="1" ht="16.5" customHeight="1">
      <c r="A92" s="40"/>
      <c r="B92" s="41"/>
      <c r="C92" s="42"/>
      <c r="D92" s="42"/>
      <c r="E92" s="172" t="s">
        <v>109</v>
      </c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110</v>
      </c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E11</f>
        <v>01.1 - Stavba 615</v>
      </c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F14</f>
        <v>Nemocnice Havířov, p.o.</v>
      </c>
      <c r="G96" s="42"/>
      <c r="H96" s="42"/>
      <c r="I96" s="34" t="s">
        <v>23</v>
      </c>
      <c r="J96" s="74" t="str">
        <f>IF(J14="","",J14)</f>
        <v>14. 9. 2025</v>
      </c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E17</f>
        <v>Nemocnice Havířov, p.o.</v>
      </c>
      <c r="G98" s="42"/>
      <c r="H98" s="42"/>
      <c r="I98" s="34" t="s">
        <v>31</v>
      </c>
      <c r="J98" s="38" t="str">
        <f>E23</f>
        <v>Amun Pro s.r.o.</v>
      </c>
      <c r="K98" s="42"/>
      <c r="L98" s="14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29</v>
      </c>
      <c r="D99" s="42"/>
      <c r="E99" s="42"/>
      <c r="F99" s="29" t="str">
        <f>IF(E20="","",E20)</f>
        <v>Vyplň údaj</v>
      </c>
      <c r="G99" s="42"/>
      <c r="H99" s="42"/>
      <c r="I99" s="34" t="s">
        <v>35</v>
      </c>
      <c r="J99" s="38" t="str">
        <f>E26</f>
        <v xml:space="preserve"> </v>
      </c>
      <c r="K99" s="42"/>
      <c r="L99" s="147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7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88"/>
      <c r="B101" s="189"/>
      <c r="C101" s="190" t="s">
        <v>134</v>
      </c>
      <c r="D101" s="191" t="s">
        <v>58</v>
      </c>
      <c r="E101" s="191" t="s">
        <v>54</v>
      </c>
      <c r="F101" s="191" t="s">
        <v>55</v>
      </c>
      <c r="G101" s="191" t="s">
        <v>135</v>
      </c>
      <c r="H101" s="191" t="s">
        <v>136</v>
      </c>
      <c r="I101" s="191" t="s">
        <v>137</v>
      </c>
      <c r="J101" s="191" t="s">
        <v>114</v>
      </c>
      <c r="K101" s="192" t="s">
        <v>138</v>
      </c>
      <c r="L101" s="193"/>
      <c r="M101" s="94" t="s">
        <v>19</v>
      </c>
      <c r="N101" s="95" t="s">
        <v>43</v>
      </c>
      <c r="O101" s="95" t="s">
        <v>139</v>
      </c>
      <c r="P101" s="95" t="s">
        <v>140</v>
      </c>
      <c r="Q101" s="95" t="s">
        <v>141</v>
      </c>
      <c r="R101" s="95" t="s">
        <v>142</v>
      </c>
      <c r="S101" s="95" t="s">
        <v>143</v>
      </c>
      <c r="T101" s="96" t="s">
        <v>144</v>
      </c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</row>
    <row r="102" s="2" customFormat="1" ht="22.8" customHeight="1">
      <c r="A102" s="40"/>
      <c r="B102" s="41"/>
      <c r="C102" s="101" t="s">
        <v>145</v>
      </c>
      <c r="D102" s="42"/>
      <c r="E102" s="42"/>
      <c r="F102" s="42"/>
      <c r="G102" s="42"/>
      <c r="H102" s="42"/>
      <c r="I102" s="42"/>
      <c r="J102" s="194">
        <f>BK102</f>
        <v>0</v>
      </c>
      <c r="K102" s="42"/>
      <c r="L102" s="46"/>
      <c r="M102" s="97"/>
      <c r="N102" s="195"/>
      <c r="O102" s="98"/>
      <c r="P102" s="196">
        <f>P103+P207+P401+P410</f>
        <v>0</v>
      </c>
      <c r="Q102" s="98"/>
      <c r="R102" s="196">
        <f>R103+R207+R401+R410</f>
        <v>6.4084485400000002</v>
      </c>
      <c r="S102" s="98"/>
      <c r="T102" s="197">
        <f>T103+T207+T401+T410</f>
        <v>16.638806200000001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72</v>
      </c>
      <c r="AU102" s="19" t="s">
        <v>115</v>
      </c>
      <c r="BK102" s="198">
        <f>BK103+BK207+BK401+BK410</f>
        <v>0</v>
      </c>
    </row>
    <row r="103" s="12" customFormat="1" ht="25.92" customHeight="1">
      <c r="A103" s="12"/>
      <c r="B103" s="199"/>
      <c r="C103" s="200"/>
      <c r="D103" s="201" t="s">
        <v>72</v>
      </c>
      <c r="E103" s="202" t="s">
        <v>146</v>
      </c>
      <c r="F103" s="202" t="s">
        <v>147</v>
      </c>
      <c r="G103" s="200"/>
      <c r="H103" s="200"/>
      <c r="I103" s="203"/>
      <c r="J103" s="204">
        <f>BK103</f>
        <v>0</v>
      </c>
      <c r="K103" s="200"/>
      <c r="L103" s="205"/>
      <c r="M103" s="206"/>
      <c r="N103" s="207"/>
      <c r="O103" s="207"/>
      <c r="P103" s="208">
        <f>P104+P113+P141+P178+P203</f>
        <v>0</v>
      </c>
      <c r="Q103" s="207"/>
      <c r="R103" s="208">
        <f>R104+R113+R141+R178+R203</f>
        <v>1.7981107400000003</v>
      </c>
      <c r="S103" s="207"/>
      <c r="T103" s="209">
        <f>T104+T113+T141+T178+T203</f>
        <v>15.865452000000001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80</v>
      </c>
      <c r="AT103" s="211" t="s">
        <v>72</v>
      </c>
      <c r="AU103" s="211" t="s">
        <v>73</v>
      </c>
      <c r="AY103" s="210" t="s">
        <v>148</v>
      </c>
      <c r="BK103" s="212">
        <f>BK104+BK113+BK141+BK178+BK203</f>
        <v>0</v>
      </c>
    </row>
    <row r="104" s="12" customFormat="1" ht="22.8" customHeight="1">
      <c r="A104" s="12"/>
      <c r="B104" s="199"/>
      <c r="C104" s="200"/>
      <c r="D104" s="201" t="s">
        <v>72</v>
      </c>
      <c r="E104" s="213" t="s">
        <v>99</v>
      </c>
      <c r="F104" s="213" t="s">
        <v>149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SUM(P105:P112)</f>
        <v>0</v>
      </c>
      <c r="Q104" s="207"/>
      <c r="R104" s="208">
        <f>SUM(R105:R112)</f>
        <v>0.30004200000000003</v>
      </c>
      <c r="S104" s="207"/>
      <c r="T104" s="209">
        <f>SUM(T105:T112)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80</v>
      </c>
      <c r="AT104" s="211" t="s">
        <v>72</v>
      </c>
      <c r="AU104" s="211" t="s">
        <v>80</v>
      </c>
      <c r="AY104" s="210" t="s">
        <v>148</v>
      </c>
      <c r="BK104" s="212">
        <f>SUM(BK105:BK112)</f>
        <v>0</v>
      </c>
    </row>
    <row r="105" s="2" customFormat="1" ht="16.5" customHeight="1">
      <c r="A105" s="40"/>
      <c r="B105" s="41"/>
      <c r="C105" s="215" t="s">
        <v>80</v>
      </c>
      <c r="D105" s="215" t="s">
        <v>150</v>
      </c>
      <c r="E105" s="216" t="s">
        <v>151</v>
      </c>
      <c r="F105" s="217" t="s">
        <v>152</v>
      </c>
      <c r="G105" s="218" t="s">
        <v>153</v>
      </c>
      <c r="H105" s="219">
        <v>1.8</v>
      </c>
      <c r="I105" s="220"/>
      <c r="J105" s="221">
        <f>ROUND(I105*H105,2)</f>
        <v>0</v>
      </c>
      <c r="K105" s="217" t="s">
        <v>154</v>
      </c>
      <c r="L105" s="46"/>
      <c r="M105" s="222" t="s">
        <v>19</v>
      </c>
      <c r="N105" s="223" t="s">
        <v>44</v>
      </c>
      <c r="O105" s="86"/>
      <c r="P105" s="224">
        <f>O105*H105</f>
        <v>0</v>
      </c>
      <c r="Q105" s="224">
        <v>0.061719999999999997</v>
      </c>
      <c r="R105" s="224">
        <f>Q105*H105</f>
        <v>0.111096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155</v>
      </c>
      <c r="AT105" s="226" t="s">
        <v>150</v>
      </c>
      <c r="AU105" s="226" t="s">
        <v>82</v>
      </c>
      <c r="AY105" s="19" t="s">
        <v>148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80</v>
      </c>
      <c r="BK105" s="227">
        <f>ROUND(I105*H105,2)</f>
        <v>0</v>
      </c>
      <c r="BL105" s="19" t="s">
        <v>155</v>
      </c>
      <c r="BM105" s="226" t="s">
        <v>156</v>
      </c>
    </row>
    <row r="106" s="2" customFormat="1">
      <c r="A106" s="40"/>
      <c r="B106" s="41"/>
      <c r="C106" s="42"/>
      <c r="D106" s="228" t="s">
        <v>157</v>
      </c>
      <c r="E106" s="42"/>
      <c r="F106" s="229" t="s">
        <v>158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82</v>
      </c>
    </row>
    <row r="107" s="2" customFormat="1">
      <c r="A107" s="40"/>
      <c r="B107" s="41"/>
      <c r="C107" s="42"/>
      <c r="D107" s="233" t="s">
        <v>159</v>
      </c>
      <c r="E107" s="42"/>
      <c r="F107" s="234" t="s">
        <v>160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82</v>
      </c>
    </row>
    <row r="108" s="13" customFormat="1">
      <c r="A108" s="13"/>
      <c r="B108" s="235"/>
      <c r="C108" s="236"/>
      <c r="D108" s="228" t="s">
        <v>161</v>
      </c>
      <c r="E108" s="237" t="s">
        <v>19</v>
      </c>
      <c r="F108" s="238" t="s">
        <v>162</v>
      </c>
      <c r="G108" s="236"/>
      <c r="H108" s="239">
        <v>1.8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161</v>
      </c>
      <c r="AU108" s="245" t="s">
        <v>82</v>
      </c>
      <c r="AV108" s="13" t="s">
        <v>82</v>
      </c>
      <c r="AW108" s="13" t="s">
        <v>34</v>
      </c>
      <c r="AX108" s="13" t="s">
        <v>80</v>
      </c>
      <c r="AY108" s="245" t="s">
        <v>148</v>
      </c>
    </row>
    <row r="109" s="2" customFormat="1" ht="16.5" customHeight="1">
      <c r="A109" s="40"/>
      <c r="B109" s="41"/>
      <c r="C109" s="215" t="s">
        <v>82</v>
      </c>
      <c r="D109" s="215" t="s">
        <v>150</v>
      </c>
      <c r="E109" s="216" t="s">
        <v>163</v>
      </c>
      <c r="F109" s="217" t="s">
        <v>164</v>
      </c>
      <c r="G109" s="218" t="s">
        <v>153</v>
      </c>
      <c r="H109" s="219">
        <v>2.7000000000000002</v>
      </c>
      <c r="I109" s="220"/>
      <c r="J109" s="221">
        <f>ROUND(I109*H109,2)</f>
        <v>0</v>
      </c>
      <c r="K109" s="217" t="s">
        <v>154</v>
      </c>
      <c r="L109" s="46"/>
      <c r="M109" s="222" t="s">
        <v>19</v>
      </c>
      <c r="N109" s="223" t="s">
        <v>44</v>
      </c>
      <c r="O109" s="86"/>
      <c r="P109" s="224">
        <f>O109*H109</f>
        <v>0</v>
      </c>
      <c r="Q109" s="224">
        <v>0.069980000000000001</v>
      </c>
      <c r="R109" s="224">
        <f>Q109*H109</f>
        <v>0.188946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155</v>
      </c>
      <c r="AT109" s="226" t="s">
        <v>150</v>
      </c>
      <c r="AU109" s="226" t="s">
        <v>82</v>
      </c>
      <c r="AY109" s="19" t="s">
        <v>148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80</v>
      </c>
      <c r="BK109" s="227">
        <f>ROUND(I109*H109,2)</f>
        <v>0</v>
      </c>
      <c r="BL109" s="19" t="s">
        <v>155</v>
      </c>
      <c r="BM109" s="226" t="s">
        <v>165</v>
      </c>
    </row>
    <row r="110" s="2" customFormat="1">
      <c r="A110" s="40"/>
      <c r="B110" s="41"/>
      <c r="C110" s="42"/>
      <c r="D110" s="228" t="s">
        <v>157</v>
      </c>
      <c r="E110" s="42"/>
      <c r="F110" s="229" t="s">
        <v>166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157</v>
      </c>
      <c r="AU110" s="19" t="s">
        <v>82</v>
      </c>
    </row>
    <row r="111" s="2" customFormat="1">
      <c r="A111" s="40"/>
      <c r="B111" s="41"/>
      <c r="C111" s="42"/>
      <c r="D111" s="233" t="s">
        <v>159</v>
      </c>
      <c r="E111" s="42"/>
      <c r="F111" s="234" t="s">
        <v>167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82</v>
      </c>
    </row>
    <row r="112" s="13" customFormat="1">
      <c r="A112" s="13"/>
      <c r="B112" s="235"/>
      <c r="C112" s="236"/>
      <c r="D112" s="228" t="s">
        <v>161</v>
      </c>
      <c r="E112" s="237" t="s">
        <v>19</v>
      </c>
      <c r="F112" s="238" t="s">
        <v>168</v>
      </c>
      <c r="G112" s="236"/>
      <c r="H112" s="239">
        <v>2.7000000000000002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161</v>
      </c>
      <c r="AU112" s="245" t="s">
        <v>82</v>
      </c>
      <c r="AV112" s="13" t="s">
        <v>82</v>
      </c>
      <c r="AW112" s="13" t="s">
        <v>34</v>
      </c>
      <c r="AX112" s="13" t="s">
        <v>80</v>
      </c>
      <c r="AY112" s="245" t="s">
        <v>148</v>
      </c>
    </row>
    <row r="113" s="12" customFormat="1" ht="22.8" customHeight="1">
      <c r="A113" s="12"/>
      <c r="B113" s="199"/>
      <c r="C113" s="200"/>
      <c r="D113" s="201" t="s">
        <v>72</v>
      </c>
      <c r="E113" s="213" t="s">
        <v>169</v>
      </c>
      <c r="F113" s="213" t="s">
        <v>170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SUM(P114:P140)</f>
        <v>0</v>
      </c>
      <c r="Q113" s="207"/>
      <c r="R113" s="208">
        <f>SUM(R114:R140)</f>
        <v>1.49630474</v>
      </c>
      <c r="S113" s="207"/>
      <c r="T113" s="209">
        <f>SUM(T114:T140)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80</v>
      </c>
      <c r="AT113" s="211" t="s">
        <v>72</v>
      </c>
      <c r="AU113" s="211" t="s">
        <v>80</v>
      </c>
      <c r="AY113" s="210" t="s">
        <v>148</v>
      </c>
      <c r="BK113" s="212">
        <f>SUM(BK114:BK140)</f>
        <v>0</v>
      </c>
    </row>
    <row r="114" s="2" customFormat="1" ht="16.5" customHeight="1">
      <c r="A114" s="40"/>
      <c r="B114" s="41"/>
      <c r="C114" s="215" t="s">
        <v>155</v>
      </c>
      <c r="D114" s="215" t="s">
        <v>150</v>
      </c>
      <c r="E114" s="216" t="s">
        <v>171</v>
      </c>
      <c r="F114" s="217" t="s">
        <v>172</v>
      </c>
      <c r="G114" s="218" t="s">
        <v>153</v>
      </c>
      <c r="H114" s="219">
        <v>22.658000000000001</v>
      </c>
      <c r="I114" s="220"/>
      <c r="J114" s="221">
        <f>ROUND(I114*H114,2)</f>
        <v>0</v>
      </c>
      <c r="K114" s="217" t="s">
        <v>154</v>
      </c>
      <c r="L114" s="46"/>
      <c r="M114" s="222" t="s">
        <v>19</v>
      </c>
      <c r="N114" s="223" t="s">
        <v>44</v>
      </c>
      <c r="O114" s="86"/>
      <c r="P114" s="224">
        <f>O114*H114</f>
        <v>0</v>
      </c>
      <c r="Q114" s="224">
        <v>0.0147</v>
      </c>
      <c r="R114" s="224">
        <f>Q114*H114</f>
        <v>0.3330726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155</v>
      </c>
      <c r="AT114" s="226" t="s">
        <v>150</v>
      </c>
      <c r="AU114" s="226" t="s">
        <v>82</v>
      </c>
      <c r="AY114" s="19" t="s">
        <v>148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80</v>
      </c>
      <c r="BK114" s="227">
        <f>ROUND(I114*H114,2)</f>
        <v>0</v>
      </c>
      <c r="BL114" s="19" t="s">
        <v>155</v>
      </c>
      <c r="BM114" s="226" t="s">
        <v>173</v>
      </c>
    </row>
    <row r="115" s="2" customFormat="1">
      <c r="A115" s="40"/>
      <c r="B115" s="41"/>
      <c r="C115" s="42"/>
      <c r="D115" s="228" t="s">
        <v>157</v>
      </c>
      <c r="E115" s="42"/>
      <c r="F115" s="229" t="s">
        <v>174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82</v>
      </c>
    </row>
    <row r="116" s="2" customFormat="1">
      <c r="A116" s="40"/>
      <c r="B116" s="41"/>
      <c r="C116" s="42"/>
      <c r="D116" s="233" t="s">
        <v>159</v>
      </c>
      <c r="E116" s="42"/>
      <c r="F116" s="234" t="s">
        <v>175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82</v>
      </c>
    </row>
    <row r="117" s="13" customFormat="1">
      <c r="A117" s="13"/>
      <c r="B117" s="235"/>
      <c r="C117" s="236"/>
      <c r="D117" s="228" t="s">
        <v>161</v>
      </c>
      <c r="E117" s="237" t="s">
        <v>19</v>
      </c>
      <c r="F117" s="238" t="s">
        <v>176</v>
      </c>
      <c r="G117" s="236"/>
      <c r="H117" s="239">
        <v>22.658000000000001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161</v>
      </c>
      <c r="AU117" s="245" t="s">
        <v>82</v>
      </c>
      <c r="AV117" s="13" t="s">
        <v>82</v>
      </c>
      <c r="AW117" s="13" t="s">
        <v>34</v>
      </c>
      <c r="AX117" s="13" t="s">
        <v>80</v>
      </c>
      <c r="AY117" s="245" t="s">
        <v>148</v>
      </c>
    </row>
    <row r="118" s="2" customFormat="1" ht="16.5" customHeight="1">
      <c r="A118" s="40"/>
      <c r="B118" s="41"/>
      <c r="C118" s="215" t="s">
        <v>169</v>
      </c>
      <c r="D118" s="215" t="s">
        <v>150</v>
      </c>
      <c r="E118" s="216" t="s">
        <v>177</v>
      </c>
      <c r="F118" s="217" t="s">
        <v>178</v>
      </c>
      <c r="G118" s="218" t="s">
        <v>179</v>
      </c>
      <c r="H118" s="219">
        <v>4</v>
      </c>
      <c r="I118" s="220"/>
      <c r="J118" s="221">
        <f>ROUND(I118*H118,2)</f>
        <v>0</v>
      </c>
      <c r="K118" s="217" t="s">
        <v>154</v>
      </c>
      <c r="L118" s="46"/>
      <c r="M118" s="222" t="s">
        <v>19</v>
      </c>
      <c r="N118" s="223" t="s">
        <v>44</v>
      </c>
      <c r="O118" s="86"/>
      <c r="P118" s="224">
        <f>O118*H118</f>
        <v>0</v>
      </c>
      <c r="Q118" s="224">
        <v>0.01</v>
      </c>
      <c r="R118" s="224">
        <f>Q118*H118</f>
        <v>0.040000000000000001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155</v>
      </c>
      <c r="AT118" s="226" t="s">
        <v>150</v>
      </c>
      <c r="AU118" s="226" t="s">
        <v>82</v>
      </c>
      <c r="AY118" s="19" t="s">
        <v>148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80</v>
      </c>
      <c r="BK118" s="227">
        <f>ROUND(I118*H118,2)</f>
        <v>0</v>
      </c>
      <c r="BL118" s="19" t="s">
        <v>155</v>
      </c>
      <c r="BM118" s="226" t="s">
        <v>180</v>
      </c>
    </row>
    <row r="119" s="2" customFormat="1">
      <c r="A119" s="40"/>
      <c r="B119" s="41"/>
      <c r="C119" s="42"/>
      <c r="D119" s="228" t="s">
        <v>157</v>
      </c>
      <c r="E119" s="42"/>
      <c r="F119" s="229" t="s">
        <v>181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82</v>
      </c>
    </row>
    <row r="120" s="2" customFormat="1">
      <c r="A120" s="40"/>
      <c r="B120" s="41"/>
      <c r="C120" s="42"/>
      <c r="D120" s="233" t="s">
        <v>159</v>
      </c>
      <c r="E120" s="42"/>
      <c r="F120" s="234" t="s">
        <v>182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82</v>
      </c>
    </row>
    <row r="121" s="2" customFormat="1" ht="16.5" customHeight="1">
      <c r="A121" s="40"/>
      <c r="B121" s="41"/>
      <c r="C121" s="215" t="s">
        <v>183</v>
      </c>
      <c r="D121" s="215" t="s">
        <v>150</v>
      </c>
      <c r="E121" s="216" t="s">
        <v>184</v>
      </c>
      <c r="F121" s="217" t="s">
        <v>185</v>
      </c>
      <c r="G121" s="218" t="s">
        <v>186</v>
      </c>
      <c r="H121" s="219">
        <v>20</v>
      </c>
      <c r="I121" s="220"/>
      <c r="J121" s="221">
        <f>ROUND(I121*H121,2)</f>
        <v>0</v>
      </c>
      <c r="K121" s="217" t="s">
        <v>154</v>
      </c>
      <c r="L121" s="46"/>
      <c r="M121" s="222" t="s">
        <v>19</v>
      </c>
      <c r="N121" s="223" t="s">
        <v>44</v>
      </c>
      <c r="O121" s="86"/>
      <c r="P121" s="224">
        <f>O121*H121</f>
        <v>0</v>
      </c>
      <c r="Q121" s="224">
        <v>0.0015</v>
      </c>
      <c r="R121" s="224">
        <f>Q121*H121</f>
        <v>0.029999999999999999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155</v>
      </c>
      <c r="AT121" s="226" t="s">
        <v>150</v>
      </c>
      <c r="AU121" s="226" t="s">
        <v>82</v>
      </c>
      <c r="AY121" s="19" t="s">
        <v>148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80</v>
      </c>
      <c r="BK121" s="227">
        <f>ROUND(I121*H121,2)</f>
        <v>0</v>
      </c>
      <c r="BL121" s="19" t="s">
        <v>155</v>
      </c>
      <c r="BM121" s="226" t="s">
        <v>187</v>
      </c>
    </row>
    <row r="122" s="2" customFormat="1">
      <c r="A122" s="40"/>
      <c r="B122" s="41"/>
      <c r="C122" s="42"/>
      <c r="D122" s="228" t="s">
        <v>157</v>
      </c>
      <c r="E122" s="42"/>
      <c r="F122" s="229" t="s">
        <v>188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82</v>
      </c>
    </row>
    <row r="123" s="2" customFormat="1">
      <c r="A123" s="40"/>
      <c r="B123" s="41"/>
      <c r="C123" s="42"/>
      <c r="D123" s="233" t="s">
        <v>159</v>
      </c>
      <c r="E123" s="42"/>
      <c r="F123" s="234" t="s">
        <v>189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82</v>
      </c>
    </row>
    <row r="124" s="13" customFormat="1">
      <c r="A124" s="13"/>
      <c r="B124" s="235"/>
      <c r="C124" s="236"/>
      <c r="D124" s="228" t="s">
        <v>161</v>
      </c>
      <c r="E124" s="237" t="s">
        <v>19</v>
      </c>
      <c r="F124" s="238" t="s">
        <v>190</v>
      </c>
      <c r="G124" s="236"/>
      <c r="H124" s="239">
        <v>20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161</v>
      </c>
      <c r="AU124" s="245" t="s">
        <v>82</v>
      </c>
      <c r="AV124" s="13" t="s">
        <v>82</v>
      </c>
      <c r="AW124" s="13" t="s">
        <v>34</v>
      </c>
      <c r="AX124" s="13" t="s">
        <v>80</v>
      </c>
      <c r="AY124" s="245" t="s">
        <v>148</v>
      </c>
    </row>
    <row r="125" s="2" customFormat="1" ht="16.5" customHeight="1">
      <c r="A125" s="40"/>
      <c r="B125" s="41"/>
      <c r="C125" s="215" t="s">
        <v>191</v>
      </c>
      <c r="D125" s="215" t="s">
        <v>150</v>
      </c>
      <c r="E125" s="216" t="s">
        <v>192</v>
      </c>
      <c r="F125" s="217" t="s">
        <v>193</v>
      </c>
      <c r="G125" s="218" t="s">
        <v>194</v>
      </c>
      <c r="H125" s="219">
        <v>0.32200000000000001</v>
      </c>
      <c r="I125" s="220"/>
      <c r="J125" s="221">
        <f>ROUND(I125*H125,2)</f>
        <v>0</v>
      </c>
      <c r="K125" s="217" t="s">
        <v>154</v>
      </c>
      <c r="L125" s="46"/>
      <c r="M125" s="222" t="s">
        <v>19</v>
      </c>
      <c r="N125" s="223" t="s">
        <v>44</v>
      </c>
      <c r="O125" s="86"/>
      <c r="P125" s="224">
        <f>O125*H125</f>
        <v>0</v>
      </c>
      <c r="Q125" s="224">
        <v>2.5018699999999998</v>
      </c>
      <c r="R125" s="224">
        <f>Q125*H125</f>
        <v>0.80560213999999997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155</v>
      </c>
      <c r="AT125" s="226" t="s">
        <v>150</v>
      </c>
      <c r="AU125" s="226" t="s">
        <v>82</v>
      </c>
      <c r="AY125" s="19" t="s">
        <v>148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80</v>
      </c>
      <c r="BK125" s="227">
        <f>ROUND(I125*H125,2)</f>
        <v>0</v>
      </c>
      <c r="BL125" s="19" t="s">
        <v>155</v>
      </c>
      <c r="BM125" s="226" t="s">
        <v>195</v>
      </c>
    </row>
    <row r="126" s="2" customFormat="1">
      <c r="A126" s="40"/>
      <c r="B126" s="41"/>
      <c r="C126" s="42"/>
      <c r="D126" s="228" t="s">
        <v>157</v>
      </c>
      <c r="E126" s="42"/>
      <c r="F126" s="229" t="s">
        <v>196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82</v>
      </c>
    </row>
    <row r="127" s="2" customFormat="1">
      <c r="A127" s="40"/>
      <c r="B127" s="41"/>
      <c r="C127" s="42"/>
      <c r="D127" s="233" t="s">
        <v>159</v>
      </c>
      <c r="E127" s="42"/>
      <c r="F127" s="234" t="s">
        <v>197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82</v>
      </c>
    </row>
    <row r="128" s="13" customFormat="1">
      <c r="A128" s="13"/>
      <c r="B128" s="235"/>
      <c r="C128" s="236"/>
      <c r="D128" s="228" t="s">
        <v>161</v>
      </c>
      <c r="E128" s="237" t="s">
        <v>19</v>
      </c>
      <c r="F128" s="238" t="s">
        <v>198</v>
      </c>
      <c r="G128" s="236"/>
      <c r="H128" s="239">
        <v>0.32200000000000001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161</v>
      </c>
      <c r="AU128" s="245" t="s">
        <v>82</v>
      </c>
      <c r="AV128" s="13" t="s">
        <v>82</v>
      </c>
      <c r="AW128" s="13" t="s">
        <v>34</v>
      </c>
      <c r="AX128" s="13" t="s">
        <v>80</v>
      </c>
      <c r="AY128" s="245" t="s">
        <v>148</v>
      </c>
    </row>
    <row r="129" s="2" customFormat="1" ht="16.5" customHeight="1">
      <c r="A129" s="40"/>
      <c r="B129" s="41"/>
      <c r="C129" s="215" t="s">
        <v>199</v>
      </c>
      <c r="D129" s="215" t="s">
        <v>150</v>
      </c>
      <c r="E129" s="216" t="s">
        <v>200</v>
      </c>
      <c r="F129" s="217" t="s">
        <v>201</v>
      </c>
      <c r="G129" s="218" t="s">
        <v>179</v>
      </c>
      <c r="H129" s="219">
        <v>4</v>
      </c>
      <c r="I129" s="220"/>
      <c r="J129" s="221">
        <f>ROUND(I129*H129,2)</f>
        <v>0</v>
      </c>
      <c r="K129" s="217" t="s">
        <v>154</v>
      </c>
      <c r="L129" s="46"/>
      <c r="M129" s="222" t="s">
        <v>19</v>
      </c>
      <c r="N129" s="223" t="s">
        <v>44</v>
      </c>
      <c r="O129" s="86"/>
      <c r="P129" s="224">
        <f>O129*H129</f>
        <v>0</v>
      </c>
      <c r="Q129" s="224">
        <v>0.056439999999999997</v>
      </c>
      <c r="R129" s="224">
        <f>Q129*H129</f>
        <v>0.22575999999999999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155</v>
      </c>
      <c r="AT129" s="226" t="s">
        <v>150</v>
      </c>
      <c r="AU129" s="226" t="s">
        <v>82</v>
      </c>
      <c r="AY129" s="19" t="s">
        <v>148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80</v>
      </c>
      <c r="BK129" s="227">
        <f>ROUND(I129*H129,2)</f>
        <v>0</v>
      </c>
      <c r="BL129" s="19" t="s">
        <v>155</v>
      </c>
      <c r="BM129" s="226" t="s">
        <v>202</v>
      </c>
    </row>
    <row r="130" s="2" customFormat="1">
      <c r="A130" s="40"/>
      <c r="B130" s="41"/>
      <c r="C130" s="42"/>
      <c r="D130" s="228" t="s">
        <v>157</v>
      </c>
      <c r="E130" s="42"/>
      <c r="F130" s="229" t="s">
        <v>203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157</v>
      </c>
      <c r="AU130" s="19" t="s">
        <v>82</v>
      </c>
    </row>
    <row r="131" s="2" customFormat="1">
      <c r="A131" s="40"/>
      <c r="B131" s="41"/>
      <c r="C131" s="42"/>
      <c r="D131" s="233" t="s">
        <v>159</v>
      </c>
      <c r="E131" s="42"/>
      <c r="F131" s="234" t="s">
        <v>204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82</v>
      </c>
    </row>
    <row r="132" s="13" customFormat="1">
      <c r="A132" s="13"/>
      <c r="B132" s="235"/>
      <c r="C132" s="236"/>
      <c r="D132" s="228" t="s">
        <v>161</v>
      </c>
      <c r="E132" s="237" t="s">
        <v>19</v>
      </c>
      <c r="F132" s="238" t="s">
        <v>155</v>
      </c>
      <c r="G132" s="236"/>
      <c r="H132" s="239">
        <v>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161</v>
      </c>
      <c r="AU132" s="245" t="s">
        <v>82</v>
      </c>
      <c r="AV132" s="13" t="s">
        <v>82</v>
      </c>
      <c r="AW132" s="13" t="s">
        <v>34</v>
      </c>
      <c r="AX132" s="13" t="s">
        <v>80</v>
      </c>
      <c r="AY132" s="245" t="s">
        <v>148</v>
      </c>
    </row>
    <row r="133" s="2" customFormat="1" ht="21.75" customHeight="1">
      <c r="A133" s="40"/>
      <c r="B133" s="41"/>
      <c r="C133" s="246" t="s">
        <v>205</v>
      </c>
      <c r="D133" s="246" t="s">
        <v>206</v>
      </c>
      <c r="E133" s="247" t="s">
        <v>207</v>
      </c>
      <c r="F133" s="248" t="s">
        <v>208</v>
      </c>
      <c r="G133" s="249" t="s">
        <v>179</v>
      </c>
      <c r="H133" s="250">
        <v>3</v>
      </c>
      <c r="I133" s="251"/>
      <c r="J133" s="252">
        <f>ROUND(I133*H133,2)</f>
        <v>0</v>
      </c>
      <c r="K133" s="248" t="s">
        <v>154</v>
      </c>
      <c r="L133" s="253"/>
      <c r="M133" s="254" t="s">
        <v>19</v>
      </c>
      <c r="N133" s="255" t="s">
        <v>44</v>
      </c>
      <c r="O133" s="86"/>
      <c r="P133" s="224">
        <f>O133*H133</f>
        <v>0</v>
      </c>
      <c r="Q133" s="224">
        <v>0.01521</v>
      </c>
      <c r="R133" s="224">
        <f>Q133*H133</f>
        <v>0.045629999999999997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191</v>
      </c>
      <c r="AT133" s="226" t="s">
        <v>206</v>
      </c>
      <c r="AU133" s="226" t="s">
        <v>82</v>
      </c>
      <c r="AY133" s="19" t="s">
        <v>148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80</v>
      </c>
      <c r="BK133" s="227">
        <f>ROUND(I133*H133,2)</f>
        <v>0</v>
      </c>
      <c r="BL133" s="19" t="s">
        <v>155</v>
      </c>
      <c r="BM133" s="226" t="s">
        <v>209</v>
      </c>
    </row>
    <row r="134" s="2" customFormat="1">
      <c r="A134" s="40"/>
      <c r="B134" s="41"/>
      <c r="C134" s="42"/>
      <c r="D134" s="228" t="s">
        <v>157</v>
      </c>
      <c r="E134" s="42"/>
      <c r="F134" s="229" t="s">
        <v>208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157</v>
      </c>
      <c r="AU134" s="19" t="s">
        <v>82</v>
      </c>
    </row>
    <row r="135" s="2" customFormat="1">
      <c r="A135" s="40"/>
      <c r="B135" s="41"/>
      <c r="C135" s="42"/>
      <c r="D135" s="228" t="s">
        <v>210</v>
      </c>
      <c r="E135" s="42"/>
      <c r="F135" s="256" t="s">
        <v>211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210</v>
      </c>
      <c r="AU135" s="19" t="s">
        <v>82</v>
      </c>
    </row>
    <row r="136" s="13" customFormat="1">
      <c r="A136" s="13"/>
      <c r="B136" s="235"/>
      <c r="C136" s="236"/>
      <c r="D136" s="228" t="s">
        <v>161</v>
      </c>
      <c r="E136" s="237" t="s">
        <v>19</v>
      </c>
      <c r="F136" s="238" t="s">
        <v>99</v>
      </c>
      <c r="G136" s="236"/>
      <c r="H136" s="239">
        <v>3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161</v>
      </c>
      <c r="AU136" s="245" t="s">
        <v>82</v>
      </c>
      <c r="AV136" s="13" t="s">
        <v>82</v>
      </c>
      <c r="AW136" s="13" t="s">
        <v>34</v>
      </c>
      <c r="AX136" s="13" t="s">
        <v>80</v>
      </c>
      <c r="AY136" s="245" t="s">
        <v>148</v>
      </c>
    </row>
    <row r="137" s="2" customFormat="1" ht="21.75" customHeight="1">
      <c r="A137" s="40"/>
      <c r="B137" s="41"/>
      <c r="C137" s="246" t="s">
        <v>212</v>
      </c>
      <c r="D137" s="246" t="s">
        <v>206</v>
      </c>
      <c r="E137" s="247" t="s">
        <v>213</v>
      </c>
      <c r="F137" s="248" t="s">
        <v>214</v>
      </c>
      <c r="G137" s="249" t="s">
        <v>179</v>
      </c>
      <c r="H137" s="250">
        <v>1</v>
      </c>
      <c r="I137" s="251"/>
      <c r="J137" s="252">
        <f>ROUND(I137*H137,2)</f>
        <v>0</v>
      </c>
      <c r="K137" s="248" t="s">
        <v>154</v>
      </c>
      <c r="L137" s="253"/>
      <c r="M137" s="254" t="s">
        <v>19</v>
      </c>
      <c r="N137" s="255" t="s">
        <v>44</v>
      </c>
      <c r="O137" s="86"/>
      <c r="P137" s="224">
        <f>O137*H137</f>
        <v>0</v>
      </c>
      <c r="Q137" s="224">
        <v>0.016240000000000001</v>
      </c>
      <c r="R137" s="224">
        <f>Q137*H137</f>
        <v>0.016240000000000001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191</v>
      </c>
      <c r="AT137" s="226" t="s">
        <v>206</v>
      </c>
      <c r="AU137" s="226" t="s">
        <v>82</v>
      </c>
      <c r="AY137" s="19" t="s">
        <v>148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80</v>
      </c>
      <c r="BK137" s="227">
        <f>ROUND(I137*H137,2)</f>
        <v>0</v>
      </c>
      <c r="BL137" s="19" t="s">
        <v>155</v>
      </c>
      <c r="BM137" s="226" t="s">
        <v>215</v>
      </c>
    </row>
    <row r="138" s="2" customFormat="1">
      <c r="A138" s="40"/>
      <c r="B138" s="41"/>
      <c r="C138" s="42"/>
      <c r="D138" s="228" t="s">
        <v>157</v>
      </c>
      <c r="E138" s="42"/>
      <c r="F138" s="229" t="s">
        <v>214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82</v>
      </c>
    </row>
    <row r="139" s="2" customFormat="1">
      <c r="A139" s="40"/>
      <c r="B139" s="41"/>
      <c r="C139" s="42"/>
      <c r="D139" s="228" t="s">
        <v>210</v>
      </c>
      <c r="E139" s="42"/>
      <c r="F139" s="256" t="s">
        <v>216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210</v>
      </c>
      <c r="AU139" s="19" t="s">
        <v>82</v>
      </c>
    </row>
    <row r="140" s="13" customFormat="1">
      <c r="A140" s="13"/>
      <c r="B140" s="235"/>
      <c r="C140" s="236"/>
      <c r="D140" s="228" t="s">
        <v>161</v>
      </c>
      <c r="E140" s="237" t="s">
        <v>19</v>
      </c>
      <c r="F140" s="238" t="s">
        <v>80</v>
      </c>
      <c r="G140" s="236"/>
      <c r="H140" s="239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161</v>
      </c>
      <c r="AU140" s="245" t="s">
        <v>82</v>
      </c>
      <c r="AV140" s="13" t="s">
        <v>82</v>
      </c>
      <c r="AW140" s="13" t="s">
        <v>34</v>
      </c>
      <c r="AX140" s="13" t="s">
        <v>80</v>
      </c>
      <c r="AY140" s="245" t="s">
        <v>148</v>
      </c>
    </row>
    <row r="141" s="12" customFormat="1" ht="22.8" customHeight="1">
      <c r="A141" s="12"/>
      <c r="B141" s="199"/>
      <c r="C141" s="200"/>
      <c r="D141" s="201" t="s">
        <v>72</v>
      </c>
      <c r="E141" s="213" t="s">
        <v>199</v>
      </c>
      <c r="F141" s="213" t="s">
        <v>217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SUM(P142:P177)</f>
        <v>0</v>
      </c>
      <c r="Q141" s="207"/>
      <c r="R141" s="208">
        <f>SUM(R142:R177)</f>
        <v>0.0017640000000000002</v>
      </c>
      <c r="S141" s="207"/>
      <c r="T141" s="209">
        <f>SUM(T142:T177)</f>
        <v>15.865452000000001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80</v>
      </c>
      <c r="AT141" s="211" t="s">
        <v>72</v>
      </c>
      <c r="AU141" s="211" t="s">
        <v>80</v>
      </c>
      <c r="AY141" s="210" t="s">
        <v>148</v>
      </c>
      <c r="BK141" s="212">
        <f>SUM(BK142:BK177)</f>
        <v>0</v>
      </c>
    </row>
    <row r="142" s="2" customFormat="1" ht="21.75" customHeight="1">
      <c r="A142" s="40"/>
      <c r="B142" s="41"/>
      <c r="C142" s="215" t="s">
        <v>8</v>
      </c>
      <c r="D142" s="215" t="s">
        <v>150</v>
      </c>
      <c r="E142" s="216" t="s">
        <v>218</v>
      </c>
      <c r="F142" s="217" t="s">
        <v>219</v>
      </c>
      <c r="G142" s="218" t="s">
        <v>153</v>
      </c>
      <c r="H142" s="219">
        <v>44.100000000000001</v>
      </c>
      <c r="I142" s="220"/>
      <c r="J142" s="221">
        <f>ROUND(I142*H142,2)</f>
        <v>0</v>
      </c>
      <c r="K142" s="217" t="s">
        <v>154</v>
      </c>
      <c r="L142" s="46"/>
      <c r="M142" s="222" t="s">
        <v>19</v>
      </c>
      <c r="N142" s="223" t="s">
        <v>44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155</v>
      </c>
      <c r="AT142" s="226" t="s">
        <v>150</v>
      </c>
      <c r="AU142" s="226" t="s">
        <v>82</v>
      </c>
      <c r="AY142" s="19" t="s">
        <v>148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80</v>
      </c>
      <c r="BK142" s="227">
        <f>ROUND(I142*H142,2)</f>
        <v>0</v>
      </c>
      <c r="BL142" s="19" t="s">
        <v>155</v>
      </c>
      <c r="BM142" s="226" t="s">
        <v>220</v>
      </c>
    </row>
    <row r="143" s="2" customFormat="1">
      <c r="A143" s="40"/>
      <c r="B143" s="41"/>
      <c r="C143" s="42"/>
      <c r="D143" s="228" t="s">
        <v>157</v>
      </c>
      <c r="E143" s="42"/>
      <c r="F143" s="229" t="s">
        <v>221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157</v>
      </c>
      <c r="AU143" s="19" t="s">
        <v>82</v>
      </c>
    </row>
    <row r="144" s="2" customFormat="1">
      <c r="A144" s="40"/>
      <c r="B144" s="41"/>
      <c r="C144" s="42"/>
      <c r="D144" s="233" t="s">
        <v>159</v>
      </c>
      <c r="E144" s="42"/>
      <c r="F144" s="234" t="s">
        <v>222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82</v>
      </c>
    </row>
    <row r="145" s="13" customFormat="1">
      <c r="A145" s="13"/>
      <c r="B145" s="235"/>
      <c r="C145" s="236"/>
      <c r="D145" s="228" t="s">
        <v>161</v>
      </c>
      <c r="E145" s="237" t="s">
        <v>19</v>
      </c>
      <c r="F145" s="238" t="s">
        <v>223</v>
      </c>
      <c r="G145" s="236"/>
      <c r="H145" s="239">
        <v>44.100000000000001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161</v>
      </c>
      <c r="AU145" s="245" t="s">
        <v>82</v>
      </c>
      <c r="AV145" s="13" t="s">
        <v>82</v>
      </c>
      <c r="AW145" s="13" t="s">
        <v>34</v>
      </c>
      <c r="AX145" s="13" t="s">
        <v>80</v>
      </c>
      <c r="AY145" s="245" t="s">
        <v>148</v>
      </c>
    </row>
    <row r="146" s="2" customFormat="1" ht="16.5" customHeight="1">
      <c r="A146" s="40"/>
      <c r="B146" s="41"/>
      <c r="C146" s="215" t="s">
        <v>224</v>
      </c>
      <c r="D146" s="215" t="s">
        <v>150</v>
      </c>
      <c r="E146" s="216" t="s">
        <v>225</v>
      </c>
      <c r="F146" s="217" t="s">
        <v>226</v>
      </c>
      <c r="G146" s="218" t="s">
        <v>153</v>
      </c>
      <c r="H146" s="219">
        <v>44.100000000000001</v>
      </c>
      <c r="I146" s="220"/>
      <c r="J146" s="221">
        <f>ROUND(I146*H146,2)</f>
        <v>0</v>
      </c>
      <c r="K146" s="217" t="s">
        <v>154</v>
      </c>
      <c r="L146" s="46"/>
      <c r="M146" s="222" t="s">
        <v>19</v>
      </c>
      <c r="N146" s="223" t="s">
        <v>44</v>
      </c>
      <c r="O146" s="86"/>
      <c r="P146" s="224">
        <f>O146*H146</f>
        <v>0</v>
      </c>
      <c r="Q146" s="224">
        <v>4.0000000000000003E-05</v>
      </c>
      <c r="R146" s="224">
        <f>Q146*H146</f>
        <v>0.0017640000000000002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155</v>
      </c>
      <c r="AT146" s="226" t="s">
        <v>150</v>
      </c>
      <c r="AU146" s="226" t="s">
        <v>82</v>
      </c>
      <c r="AY146" s="19" t="s">
        <v>148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80</v>
      </c>
      <c r="BK146" s="227">
        <f>ROUND(I146*H146,2)</f>
        <v>0</v>
      </c>
      <c r="BL146" s="19" t="s">
        <v>155</v>
      </c>
      <c r="BM146" s="226" t="s">
        <v>227</v>
      </c>
    </row>
    <row r="147" s="2" customFormat="1">
      <c r="A147" s="40"/>
      <c r="B147" s="41"/>
      <c r="C147" s="42"/>
      <c r="D147" s="228" t="s">
        <v>157</v>
      </c>
      <c r="E147" s="42"/>
      <c r="F147" s="229" t="s">
        <v>228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157</v>
      </c>
      <c r="AU147" s="19" t="s">
        <v>82</v>
      </c>
    </row>
    <row r="148" s="2" customFormat="1">
      <c r="A148" s="40"/>
      <c r="B148" s="41"/>
      <c r="C148" s="42"/>
      <c r="D148" s="233" t="s">
        <v>159</v>
      </c>
      <c r="E148" s="42"/>
      <c r="F148" s="234" t="s">
        <v>229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159</v>
      </c>
      <c r="AU148" s="19" t="s">
        <v>82</v>
      </c>
    </row>
    <row r="149" s="13" customFormat="1">
      <c r="A149" s="13"/>
      <c r="B149" s="235"/>
      <c r="C149" s="236"/>
      <c r="D149" s="228" t="s">
        <v>161</v>
      </c>
      <c r="E149" s="237" t="s">
        <v>19</v>
      </c>
      <c r="F149" s="238" t="s">
        <v>223</v>
      </c>
      <c r="G149" s="236"/>
      <c r="H149" s="239">
        <v>44.100000000000001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161</v>
      </c>
      <c r="AU149" s="245" t="s">
        <v>82</v>
      </c>
      <c r="AV149" s="13" t="s">
        <v>82</v>
      </c>
      <c r="AW149" s="13" t="s">
        <v>34</v>
      </c>
      <c r="AX149" s="13" t="s">
        <v>80</v>
      </c>
      <c r="AY149" s="245" t="s">
        <v>148</v>
      </c>
    </row>
    <row r="150" s="2" customFormat="1" ht="16.5" customHeight="1">
      <c r="A150" s="40"/>
      <c r="B150" s="41"/>
      <c r="C150" s="215" t="s">
        <v>230</v>
      </c>
      <c r="D150" s="215" t="s">
        <v>150</v>
      </c>
      <c r="E150" s="216" t="s">
        <v>231</v>
      </c>
      <c r="F150" s="217" t="s">
        <v>232</v>
      </c>
      <c r="G150" s="218" t="s">
        <v>153</v>
      </c>
      <c r="H150" s="219">
        <v>38.100000000000001</v>
      </c>
      <c r="I150" s="220"/>
      <c r="J150" s="221">
        <f>ROUND(I150*H150,2)</f>
        <v>0</v>
      </c>
      <c r="K150" s="217" t="s">
        <v>154</v>
      </c>
      <c r="L150" s="46"/>
      <c r="M150" s="222" t="s">
        <v>19</v>
      </c>
      <c r="N150" s="223" t="s">
        <v>44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0.308</v>
      </c>
      <c r="T150" s="225">
        <f>S150*H150</f>
        <v>11.7348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155</v>
      </c>
      <c r="AT150" s="226" t="s">
        <v>150</v>
      </c>
      <c r="AU150" s="226" t="s">
        <v>82</v>
      </c>
      <c r="AY150" s="19" t="s">
        <v>148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80</v>
      </c>
      <c r="BK150" s="227">
        <f>ROUND(I150*H150,2)</f>
        <v>0</v>
      </c>
      <c r="BL150" s="19" t="s">
        <v>155</v>
      </c>
      <c r="BM150" s="226" t="s">
        <v>233</v>
      </c>
    </row>
    <row r="151" s="2" customFormat="1">
      <c r="A151" s="40"/>
      <c r="B151" s="41"/>
      <c r="C151" s="42"/>
      <c r="D151" s="228" t="s">
        <v>157</v>
      </c>
      <c r="E151" s="42"/>
      <c r="F151" s="229" t="s">
        <v>234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82</v>
      </c>
    </row>
    <row r="152" s="2" customFormat="1">
      <c r="A152" s="40"/>
      <c r="B152" s="41"/>
      <c r="C152" s="42"/>
      <c r="D152" s="233" t="s">
        <v>159</v>
      </c>
      <c r="E152" s="42"/>
      <c r="F152" s="234" t="s">
        <v>235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82</v>
      </c>
    </row>
    <row r="153" s="13" customFormat="1">
      <c r="A153" s="13"/>
      <c r="B153" s="235"/>
      <c r="C153" s="236"/>
      <c r="D153" s="228" t="s">
        <v>161</v>
      </c>
      <c r="E153" s="237" t="s">
        <v>19</v>
      </c>
      <c r="F153" s="238" t="s">
        <v>236</v>
      </c>
      <c r="G153" s="236"/>
      <c r="H153" s="239">
        <v>38.100000000000001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161</v>
      </c>
      <c r="AU153" s="245" t="s">
        <v>82</v>
      </c>
      <c r="AV153" s="13" t="s">
        <v>82</v>
      </c>
      <c r="AW153" s="13" t="s">
        <v>34</v>
      </c>
      <c r="AX153" s="13" t="s">
        <v>80</v>
      </c>
      <c r="AY153" s="245" t="s">
        <v>148</v>
      </c>
    </row>
    <row r="154" s="2" customFormat="1" ht="16.5" customHeight="1">
      <c r="A154" s="40"/>
      <c r="B154" s="41"/>
      <c r="C154" s="215" t="s">
        <v>237</v>
      </c>
      <c r="D154" s="215" t="s">
        <v>150</v>
      </c>
      <c r="E154" s="216" t="s">
        <v>238</v>
      </c>
      <c r="F154" s="217" t="s">
        <v>239</v>
      </c>
      <c r="G154" s="218" t="s">
        <v>153</v>
      </c>
      <c r="H154" s="219">
        <v>44.100000000000001</v>
      </c>
      <c r="I154" s="220"/>
      <c r="J154" s="221">
        <f>ROUND(I154*H154,2)</f>
        <v>0</v>
      </c>
      <c r="K154" s="217" t="s">
        <v>154</v>
      </c>
      <c r="L154" s="46"/>
      <c r="M154" s="222" t="s">
        <v>19</v>
      </c>
      <c r="N154" s="223" t="s">
        <v>44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155</v>
      </c>
      <c r="AT154" s="226" t="s">
        <v>150</v>
      </c>
      <c r="AU154" s="226" t="s">
        <v>82</v>
      </c>
      <c r="AY154" s="19" t="s">
        <v>148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80</v>
      </c>
      <c r="BK154" s="227">
        <f>ROUND(I154*H154,2)</f>
        <v>0</v>
      </c>
      <c r="BL154" s="19" t="s">
        <v>155</v>
      </c>
      <c r="BM154" s="226" t="s">
        <v>240</v>
      </c>
    </row>
    <row r="155" s="2" customFormat="1">
      <c r="A155" s="40"/>
      <c r="B155" s="41"/>
      <c r="C155" s="42"/>
      <c r="D155" s="228" t="s">
        <v>157</v>
      </c>
      <c r="E155" s="42"/>
      <c r="F155" s="229" t="s">
        <v>239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157</v>
      </c>
      <c r="AU155" s="19" t="s">
        <v>82</v>
      </c>
    </row>
    <row r="156" s="2" customFormat="1">
      <c r="A156" s="40"/>
      <c r="B156" s="41"/>
      <c r="C156" s="42"/>
      <c r="D156" s="233" t="s">
        <v>159</v>
      </c>
      <c r="E156" s="42"/>
      <c r="F156" s="234" t="s">
        <v>241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82</v>
      </c>
    </row>
    <row r="157" s="13" customFormat="1">
      <c r="A157" s="13"/>
      <c r="B157" s="235"/>
      <c r="C157" s="236"/>
      <c r="D157" s="228" t="s">
        <v>161</v>
      </c>
      <c r="E157" s="237" t="s">
        <v>19</v>
      </c>
      <c r="F157" s="238" t="s">
        <v>223</v>
      </c>
      <c r="G157" s="236"/>
      <c r="H157" s="239">
        <v>44.100000000000001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161</v>
      </c>
      <c r="AU157" s="245" t="s">
        <v>82</v>
      </c>
      <c r="AV157" s="13" t="s">
        <v>82</v>
      </c>
      <c r="AW157" s="13" t="s">
        <v>34</v>
      </c>
      <c r="AX157" s="13" t="s">
        <v>80</v>
      </c>
      <c r="AY157" s="245" t="s">
        <v>148</v>
      </c>
    </row>
    <row r="158" s="2" customFormat="1" ht="16.5" customHeight="1">
      <c r="A158" s="40"/>
      <c r="B158" s="41"/>
      <c r="C158" s="215" t="s">
        <v>242</v>
      </c>
      <c r="D158" s="215" t="s">
        <v>150</v>
      </c>
      <c r="E158" s="216" t="s">
        <v>243</v>
      </c>
      <c r="F158" s="217" t="s">
        <v>244</v>
      </c>
      <c r="G158" s="218" t="s">
        <v>153</v>
      </c>
      <c r="H158" s="219">
        <v>220.5</v>
      </c>
      <c r="I158" s="220"/>
      <c r="J158" s="221">
        <f>ROUND(I158*H158,2)</f>
        <v>0</v>
      </c>
      <c r="K158" s="217" t="s">
        <v>154</v>
      </c>
      <c r="L158" s="46"/>
      <c r="M158" s="222" t="s">
        <v>19</v>
      </c>
      <c r="N158" s="223" t="s">
        <v>44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155</v>
      </c>
      <c r="AT158" s="226" t="s">
        <v>150</v>
      </c>
      <c r="AU158" s="226" t="s">
        <v>82</v>
      </c>
      <c r="AY158" s="19" t="s">
        <v>148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80</v>
      </c>
      <c r="BK158" s="227">
        <f>ROUND(I158*H158,2)</f>
        <v>0</v>
      </c>
      <c r="BL158" s="19" t="s">
        <v>155</v>
      </c>
      <c r="BM158" s="226" t="s">
        <v>245</v>
      </c>
    </row>
    <row r="159" s="2" customFormat="1">
      <c r="A159" s="40"/>
      <c r="B159" s="41"/>
      <c r="C159" s="42"/>
      <c r="D159" s="228" t="s">
        <v>157</v>
      </c>
      <c r="E159" s="42"/>
      <c r="F159" s="229" t="s">
        <v>246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157</v>
      </c>
      <c r="AU159" s="19" t="s">
        <v>82</v>
      </c>
    </row>
    <row r="160" s="2" customFormat="1">
      <c r="A160" s="40"/>
      <c r="B160" s="41"/>
      <c r="C160" s="42"/>
      <c r="D160" s="233" t="s">
        <v>159</v>
      </c>
      <c r="E160" s="42"/>
      <c r="F160" s="234" t="s">
        <v>247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82</v>
      </c>
    </row>
    <row r="161" s="13" customFormat="1">
      <c r="A161" s="13"/>
      <c r="B161" s="235"/>
      <c r="C161" s="236"/>
      <c r="D161" s="228" t="s">
        <v>161</v>
      </c>
      <c r="E161" s="237" t="s">
        <v>19</v>
      </c>
      <c r="F161" s="238" t="s">
        <v>248</v>
      </c>
      <c r="G161" s="236"/>
      <c r="H161" s="239">
        <v>220.5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161</v>
      </c>
      <c r="AU161" s="245" t="s">
        <v>82</v>
      </c>
      <c r="AV161" s="13" t="s">
        <v>82</v>
      </c>
      <c r="AW161" s="13" t="s">
        <v>34</v>
      </c>
      <c r="AX161" s="13" t="s">
        <v>80</v>
      </c>
      <c r="AY161" s="245" t="s">
        <v>148</v>
      </c>
    </row>
    <row r="162" s="2" customFormat="1" ht="16.5" customHeight="1">
      <c r="A162" s="40"/>
      <c r="B162" s="41"/>
      <c r="C162" s="215" t="s">
        <v>249</v>
      </c>
      <c r="D162" s="215" t="s">
        <v>150</v>
      </c>
      <c r="E162" s="216" t="s">
        <v>250</v>
      </c>
      <c r="F162" s="217" t="s">
        <v>251</v>
      </c>
      <c r="G162" s="218" t="s">
        <v>153</v>
      </c>
      <c r="H162" s="219">
        <v>4</v>
      </c>
      <c r="I162" s="220"/>
      <c r="J162" s="221">
        <f>ROUND(I162*H162,2)</f>
        <v>0</v>
      </c>
      <c r="K162" s="217" t="s">
        <v>154</v>
      </c>
      <c r="L162" s="46"/>
      <c r="M162" s="222" t="s">
        <v>19</v>
      </c>
      <c r="N162" s="223" t="s">
        <v>44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0.075999999999999998</v>
      </c>
      <c r="T162" s="225">
        <f>S162*H162</f>
        <v>0.30399999999999999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155</v>
      </c>
      <c r="AT162" s="226" t="s">
        <v>150</v>
      </c>
      <c r="AU162" s="226" t="s">
        <v>82</v>
      </c>
      <c r="AY162" s="19" t="s">
        <v>148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80</v>
      </c>
      <c r="BK162" s="227">
        <f>ROUND(I162*H162,2)</f>
        <v>0</v>
      </c>
      <c r="BL162" s="19" t="s">
        <v>155</v>
      </c>
      <c r="BM162" s="226" t="s">
        <v>252</v>
      </c>
    </row>
    <row r="163" s="2" customFormat="1">
      <c r="A163" s="40"/>
      <c r="B163" s="41"/>
      <c r="C163" s="42"/>
      <c r="D163" s="228" t="s">
        <v>157</v>
      </c>
      <c r="E163" s="42"/>
      <c r="F163" s="229" t="s">
        <v>253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157</v>
      </c>
      <c r="AU163" s="19" t="s">
        <v>82</v>
      </c>
    </row>
    <row r="164" s="2" customFormat="1">
      <c r="A164" s="40"/>
      <c r="B164" s="41"/>
      <c r="C164" s="42"/>
      <c r="D164" s="233" t="s">
        <v>159</v>
      </c>
      <c r="E164" s="42"/>
      <c r="F164" s="234" t="s">
        <v>254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82</v>
      </c>
    </row>
    <row r="165" s="13" customFormat="1">
      <c r="A165" s="13"/>
      <c r="B165" s="235"/>
      <c r="C165" s="236"/>
      <c r="D165" s="228" t="s">
        <v>161</v>
      </c>
      <c r="E165" s="237" t="s">
        <v>19</v>
      </c>
      <c r="F165" s="238" t="s">
        <v>155</v>
      </c>
      <c r="G165" s="236"/>
      <c r="H165" s="239">
        <v>4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161</v>
      </c>
      <c r="AU165" s="245" t="s">
        <v>82</v>
      </c>
      <c r="AV165" s="13" t="s">
        <v>82</v>
      </c>
      <c r="AW165" s="13" t="s">
        <v>34</v>
      </c>
      <c r="AX165" s="13" t="s">
        <v>80</v>
      </c>
      <c r="AY165" s="245" t="s">
        <v>148</v>
      </c>
    </row>
    <row r="166" s="2" customFormat="1" ht="16.5" customHeight="1">
      <c r="A166" s="40"/>
      <c r="B166" s="41"/>
      <c r="C166" s="215" t="s">
        <v>255</v>
      </c>
      <c r="D166" s="215" t="s">
        <v>150</v>
      </c>
      <c r="E166" s="216" t="s">
        <v>256</v>
      </c>
      <c r="F166" s="217" t="s">
        <v>257</v>
      </c>
      <c r="G166" s="218" t="s">
        <v>186</v>
      </c>
      <c r="H166" s="219">
        <v>2</v>
      </c>
      <c r="I166" s="220"/>
      <c r="J166" s="221">
        <f>ROUND(I166*H166,2)</f>
        <v>0</v>
      </c>
      <c r="K166" s="217" t="s">
        <v>154</v>
      </c>
      <c r="L166" s="46"/>
      <c r="M166" s="222" t="s">
        <v>19</v>
      </c>
      <c r="N166" s="223" t="s">
        <v>44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155</v>
      </c>
      <c r="AT166" s="226" t="s">
        <v>150</v>
      </c>
      <c r="AU166" s="226" t="s">
        <v>82</v>
      </c>
      <c r="AY166" s="19" t="s">
        <v>148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80</v>
      </c>
      <c r="BK166" s="227">
        <f>ROUND(I166*H166,2)</f>
        <v>0</v>
      </c>
      <c r="BL166" s="19" t="s">
        <v>155</v>
      </c>
      <c r="BM166" s="226" t="s">
        <v>258</v>
      </c>
    </row>
    <row r="167" s="2" customFormat="1">
      <c r="A167" s="40"/>
      <c r="B167" s="41"/>
      <c r="C167" s="42"/>
      <c r="D167" s="228" t="s">
        <v>157</v>
      </c>
      <c r="E167" s="42"/>
      <c r="F167" s="229" t="s">
        <v>259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157</v>
      </c>
      <c r="AU167" s="19" t="s">
        <v>82</v>
      </c>
    </row>
    <row r="168" s="2" customFormat="1">
      <c r="A168" s="40"/>
      <c r="B168" s="41"/>
      <c r="C168" s="42"/>
      <c r="D168" s="233" t="s">
        <v>159</v>
      </c>
      <c r="E168" s="42"/>
      <c r="F168" s="234" t="s">
        <v>260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82</v>
      </c>
    </row>
    <row r="169" s="13" customFormat="1">
      <c r="A169" s="13"/>
      <c r="B169" s="235"/>
      <c r="C169" s="236"/>
      <c r="D169" s="228" t="s">
        <v>161</v>
      </c>
      <c r="E169" s="237" t="s">
        <v>19</v>
      </c>
      <c r="F169" s="238" t="s">
        <v>261</v>
      </c>
      <c r="G169" s="236"/>
      <c r="H169" s="239">
        <v>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161</v>
      </c>
      <c r="AU169" s="245" t="s">
        <v>82</v>
      </c>
      <c r="AV169" s="13" t="s">
        <v>82</v>
      </c>
      <c r="AW169" s="13" t="s">
        <v>34</v>
      </c>
      <c r="AX169" s="13" t="s">
        <v>80</v>
      </c>
      <c r="AY169" s="245" t="s">
        <v>148</v>
      </c>
    </row>
    <row r="170" s="2" customFormat="1" ht="16.5" customHeight="1">
      <c r="A170" s="40"/>
      <c r="B170" s="41"/>
      <c r="C170" s="215" t="s">
        <v>262</v>
      </c>
      <c r="D170" s="215" t="s">
        <v>150</v>
      </c>
      <c r="E170" s="216" t="s">
        <v>263</v>
      </c>
      <c r="F170" s="217" t="s">
        <v>264</v>
      </c>
      <c r="G170" s="218" t="s">
        <v>186</v>
      </c>
      <c r="H170" s="219">
        <v>1</v>
      </c>
      <c r="I170" s="220"/>
      <c r="J170" s="221">
        <f>ROUND(I170*H170,2)</f>
        <v>0</v>
      </c>
      <c r="K170" s="217" t="s">
        <v>154</v>
      </c>
      <c r="L170" s="46"/>
      <c r="M170" s="222" t="s">
        <v>19</v>
      </c>
      <c r="N170" s="223" t="s">
        <v>44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0.033000000000000002</v>
      </c>
      <c r="T170" s="225">
        <f>S170*H170</f>
        <v>0.033000000000000002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155</v>
      </c>
      <c r="AT170" s="226" t="s">
        <v>150</v>
      </c>
      <c r="AU170" s="226" t="s">
        <v>82</v>
      </c>
      <c r="AY170" s="19" t="s">
        <v>148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80</v>
      </c>
      <c r="BK170" s="227">
        <f>ROUND(I170*H170,2)</f>
        <v>0</v>
      </c>
      <c r="BL170" s="19" t="s">
        <v>155</v>
      </c>
      <c r="BM170" s="226" t="s">
        <v>265</v>
      </c>
    </row>
    <row r="171" s="2" customFormat="1">
      <c r="A171" s="40"/>
      <c r="B171" s="41"/>
      <c r="C171" s="42"/>
      <c r="D171" s="228" t="s">
        <v>157</v>
      </c>
      <c r="E171" s="42"/>
      <c r="F171" s="229" t="s">
        <v>266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157</v>
      </c>
      <c r="AU171" s="19" t="s">
        <v>82</v>
      </c>
    </row>
    <row r="172" s="2" customFormat="1">
      <c r="A172" s="40"/>
      <c r="B172" s="41"/>
      <c r="C172" s="42"/>
      <c r="D172" s="233" t="s">
        <v>159</v>
      </c>
      <c r="E172" s="42"/>
      <c r="F172" s="234" t="s">
        <v>267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82</v>
      </c>
    </row>
    <row r="173" s="13" customFormat="1">
      <c r="A173" s="13"/>
      <c r="B173" s="235"/>
      <c r="C173" s="236"/>
      <c r="D173" s="228" t="s">
        <v>161</v>
      </c>
      <c r="E173" s="237" t="s">
        <v>19</v>
      </c>
      <c r="F173" s="238" t="s">
        <v>268</v>
      </c>
      <c r="G173" s="236"/>
      <c r="H173" s="239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161</v>
      </c>
      <c r="AU173" s="245" t="s">
        <v>82</v>
      </c>
      <c r="AV173" s="13" t="s">
        <v>82</v>
      </c>
      <c r="AW173" s="13" t="s">
        <v>34</v>
      </c>
      <c r="AX173" s="13" t="s">
        <v>80</v>
      </c>
      <c r="AY173" s="245" t="s">
        <v>148</v>
      </c>
    </row>
    <row r="174" s="2" customFormat="1" ht="16.5" customHeight="1">
      <c r="A174" s="40"/>
      <c r="B174" s="41"/>
      <c r="C174" s="215" t="s">
        <v>269</v>
      </c>
      <c r="D174" s="215" t="s">
        <v>150</v>
      </c>
      <c r="E174" s="216" t="s">
        <v>270</v>
      </c>
      <c r="F174" s="217" t="s">
        <v>271</v>
      </c>
      <c r="G174" s="218" t="s">
        <v>153</v>
      </c>
      <c r="H174" s="219">
        <v>55.789000000000001</v>
      </c>
      <c r="I174" s="220"/>
      <c r="J174" s="221">
        <f>ROUND(I174*H174,2)</f>
        <v>0</v>
      </c>
      <c r="K174" s="217" t="s">
        <v>154</v>
      </c>
      <c r="L174" s="46"/>
      <c r="M174" s="222" t="s">
        <v>19</v>
      </c>
      <c r="N174" s="223" t="s">
        <v>44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0.068000000000000005</v>
      </c>
      <c r="T174" s="225">
        <f>S174*H174</f>
        <v>3.7936520000000002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155</v>
      </c>
      <c r="AT174" s="226" t="s">
        <v>150</v>
      </c>
      <c r="AU174" s="226" t="s">
        <v>82</v>
      </c>
      <c r="AY174" s="19" t="s">
        <v>148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80</v>
      </c>
      <c r="BK174" s="227">
        <f>ROUND(I174*H174,2)</f>
        <v>0</v>
      </c>
      <c r="BL174" s="19" t="s">
        <v>155</v>
      </c>
      <c r="BM174" s="226" t="s">
        <v>272</v>
      </c>
    </row>
    <row r="175" s="2" customFormat="1">
      <c r="A175" s="40"/>
      <c r="B175" s="41"/>
      <c r="C175" s="42"/>
      <c r="D175" s="228" t="s">
        <v>157</v>
      </c>
      <c r="E175" s="42"/>
      <c r="F175" s="229" t="s">
        <v>273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157</v>
      </c>
      <c r="AU175" s="19" t="s">
        <v>82</v>
      </c>
    </row>
    <row r="176" s="2" customFormat="1">
      <c r="A176" s="40"/>
      <c r="B176" s="41"/>
      <c r="C176" s="42"/>
      <c r="D176" s="233" t="s">
        <v>159</v>
      </c>
      <c r="E176" s="42"/>
      <c r="F176" s="234" t="s">
        <v>274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82</v>
      </c>
    </row>
    <row r="177" s="13" customFormat="1">
      <c r="A177" s="13"/>
      <c r="B177" s="235"/>
      <c r="C177" s="236"/>
      <c r="D177" s="228" t="s">
        <v>161</v>
      </c>
      <c r="E177" s="237" t="s">
        <v>19</v>
      </c>
      <c r="F177" s="238" t="s">
        <v>275</v>
      </c>
      <c r="G177" s="236"/>
      <c r="H177" s="239">
        <v>55.789000000000001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161</v>
      </c>
      <c r="AU177" s="245" t="s">
        <v>82</v>
      </c>
      <c r="AV177" s="13" t="s">
        <v>82</v>
      </c>
      <c r="AW177" s="13" t="s">
        <v>34</v>
      </c>
      <c r="AX177" s="13" t="s">
        <v>80</v>
      </c>
      <c r="AY177" s="245" t="s">
        <v>148</v>
      </c>
    </row>
    <row r="178" s="12" customFormat="1" ht="22.8" customHeight="1">
      <c r="A178" s="12"/>
      <c r="B178" s="199"/>
      <c r="C178" s="200"/>
      <c r="D178" s="201" t="s">
        <v>72</v>
      </c>
      <c r="E178" s="213" t="s">
        <v>276</v>
      </c>
      <c r="F178" s="213" t="s">
        <v>277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SUM(P179:P202)</f>
        <v>0</v>
      </c>
      <c r="Q178" s="207"/>
      <c r="R178" s="208">
        <f>SUM(R179:R202)</f>
        <v>0</v>
      </c>
      <c r="S178" s="207"/>
      <c r="T178" s="209">
        <f>SUM(T179:T202)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80</v>
      </c>
      <c r="AT178" s="211" t="s">
        <v>72</v>
      </c>
      <c r="AU178" s="211" t="s">
        <v>80</v>
      </c>
      <c r="AY178" s="210" t="s">
        <v>148</v>
      </c>
      <c r="BK178" s="212">
        <f>SUM(BK179:BK202)</f>
        <v>0</v>
      </c>
    </row>
    <row r="179" s="2" customFormat="1" ht="16.5" customHeight="1">
      <c r="A179" s="40"/>
      <c r="B179" s="41"/>
      <c r="C179" s="215" t="s">
        <v>7</v>
      </c>
      <c r="D179" s="215" t="s">
        <v>150</v>
      </c>
      <c r="E179" s="216" t="s">
        <v>278</v>
      </c>
      <c r="F179" s="217" t="s">
        <v>279</v>
      </c>
      <c r="G179" s="218" t="s">
        <v>280</v>
      </c>
      <c r="H179" s="219">
        <v>16.638999999999999</v>
      </c>
      <c r="I179" s="220"/>
      <c r="J179" s="221">
        <f>ROUND(I179*H179,2)</f>
        <v>0</v>
      </c>
      <c r="K179" s="217" t="s">
        <v>154</v>
      </c>
      <c r="L179" s="46"/>
      <c r="M179" s="222" t="s">
        <v>19</v>
      </c>
      <c r="N179" s="223" t="s">
        <v>44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155</v>
      </c>
      <c r="AT179" s="226" t="s">
        <v>150</v>
      </c>
      <c r="AU179" s="226" t="s">
        <v>82</v>
      </c>
      <c r="AY179" s="19" t="s">
        <v>148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80</v>
      </c>
      <c r="BK179" s="227">
        <f>ROUND(I179*H179,2)</f>
        <v>0</v>
      </c>
      <c r="BL179" s="19" t="s">
        <v>155</v>
      </c>
      <c r="BM179" s="226" t="s">
        <v>281</v>
      </c>
    </row>
    <row r="180" s="2" customFormat="1">
      <c r="A180" s="40"/>
      <c r="B180" s="41"/>
      <c r="C180" s="42"/>
      <c r="D180" s="228" t="s">
        <v>157</v>
      </c>
      <c r="E180" s="42"/>
      <c r="F180" s="229" t="s">
        <v>282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157</v>
      </c>
      <c r="AU180" s="19" t="s">
        <v>82</v>
      </c>
    </row>
    <row r="181" s="2" customFormat="1">
      <c r="A181" s="40"/>
      <c r="B181" s="41"/>
      <c r="C181" s="42"/>
      <c r="D181" s="233" t="s">
        <v>159</v>
      </c>
      <c r="E181" s="42"/>
      <c r="F181" s="234" t="s">
        <v>283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159</v>
      </c>
      <c r="AU181" s="19" t="s">
        <v>82</v>
      </c>
    </row>
    <row r="182" s="13" customFormat="1">
      <c r="A182" s="13"/>
      <c r="B182" s="235"/>
      <c r="C182" s="236"/>
      <c r="D182" s="228" t="s">
        <v>161</v>
      </c>
      <c r="E182" s="237" t="s">
        <v>19</v>
      </c>
      <c r="F182" s="238" t="s">
        <v>284</v>
      </c>
      <c r="G182" s="236"/>
      <c r="H182" s="239">
        <v>16.638999999999999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161</v>
      </c>
      <c r="AU182" s="245" t="s">
        <v>82</v>
      </c>
      <c r="AV182" s="13" t="s">
        <v>82</v>
      </c>
      <c r="AW182" s="13" t="s">
        <v>34</v>
      </c>
      <c r="AX182" s="13" t="s">
        <v>80</v>
      </c>
      <c r="AY182" s="245" t="s">
        <v>148</v>
      </c>
    </row>
    <row r="183" s="2" customFormat="1" ht="21.75" customHeight="1">
      <c r="A183" s="40"/>
      <c r="B183" s="41"/>
      <c r="C183" s="215" t="s">
        <v>285</v>
      </c>
      <c r="D183" s="215" t="s">
        <v>150</v>
      </c>
      <c r="E183" s="216" t="s">
        <v>286</v>
      </c>
      <c r="F183" s="217" t="s">
        <v>287</v>
      </c>
      <c r="G183" s="218" t="s">
        <v>280</v>
      </c>
      <c r="H183" s="219">
        <v>332.77999999999997</v>
      </c>
      <c r="I183" s="220"/>
      <c r="J183" s="221">
        <f>ROUND(I183*H183,2)</f>
        <v>0</v>
      </c>
      <c r="K183" s="217" t="s">
        <v>154</v>
      </c>
      <c r="L183" s="46"/>
      <c r="M183" s="222" t="s">
        <v>19</v>
      </c>
      <c r="N183" s="223" t="s">
        <v>44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155</v>
      </c>
      <c r="AT183" s="226" t="s">
        <v>150</v>
      </c>
      <c r="AU183" s="226" t="s">
        <v>82</v>
      </c>
      <c r="AY183" s="19" t="s">
        <v>148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80</v>
      </c>
      <c r="BK183" s="227">
        <f>ROUND(I183*H183,2)</f>
        <v>0</v>
      </c>
      <c r="BL183" s="19" t="s">
        <v>155</v>
      </c>
      <c r="BM183" s="226" t="s">
        <v>288</v>
      </c>
    </row>
    <row r="184" s="2" customFormat="1">
      <c r="A184" s="40"/>
      <c r="B184" s="41"/>
      <c r="C184" s="42"/>
      <c r="D184" s="228" t="s">
        <v>157</v>
      </c>
      <c r="E184" s="42"/>
      <c r="F184" s="229" t="s">
        <v>289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157</v>
      </c>
      <c r="AU184" s="19" t="s">
        <v>82</v>
      </c>
    </row>
    <row r="185" s="2" customFormat="1">
      <c r="A185" s="40"/>
      <c r="B185" s="41"/>
      <c r="C185" s="42"/>
      <c r="D185" s="233" t="s">
        <v>159</v>
      </c>
      <c r="E185" s="42"/>
      <c r="F185" s="234" t="s">
        <v>290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82</v>
      </c>
    </row>
    <row r="186" s="13" customFormat="1">
      <c r="A186" s="13"/>
      <c r="B186" s="235"/>
      <c r="C186" s="236"/>
      <c r="D186" s="228" t="s">
        <v>161</v>
      </c>
      <c r="E186" s="237" t="s">
        <v>19</v>
      </c>
      <c r="F186" s="238" t="s">
        <v>291</v>
      </c>
      <c r="G186" s="236"/>
      <c r="H186" s="239">
        <v>332.77999999999997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161</v>
      </c>
      <c r="AU186" s="245" t="s">
        <v>82</v>
      </c>
      <c r="AV186" s="13" t="s">
        <v>82</v>
      </c>
      <c r="AW186" s="13" t="s">
        <v>34</v>
      </c>
      <c r="AX186" s="13" t="s">
        <v>80</v>
      </c>
      <c r="AY186" s="245" t="s">
        <v>148</v>
      </c>
    </row>
    <row r="187" s="2" customFormat="1" ht="16.5" customHeight="1">
      <c r="A187" s="40"/>
      <c r="B187" s="41"/>
      <c r="C187" s="215" t="s">
        <v>292</v>
      </c>
      <c r="D187" s="215" t="s">
        <v>150</v>
      </c>
      <c r="E187" s="216" t="s">
        <v>293</v>
      </c>
      <c r="F187" s="217" t="s">
        <v>294</v>
      </c>
      <c r="G187" s="218" t="s">
        <v>280</v>
      </c>
      <c r="H187" s="219">
        <v>332.77999999999997</v>
      </c>
      <c r="I187" s="220"/>
      <c r="J187" s="221">
        <f>ROUND(I187*H187,2)</f>
        <v>0</v>
      </c>
      <c r="K187" s="217" t="s">
        <v>154</v>
      </c>
      <c r="L187" s="46"/>
      <c r="M187" s="222" t="s">
        <v>19</v>
      </c>
      <c r="N187" s="223" t="s">
        <v>44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155</v>
      </c>
      <c r="AT187" s="226" t="s">
        <v>150</v>
      </c>
      <c r="AU187" s="226" t="s">
        <v>82</v>
      </c>
      <c r="AY187" s="19" t="s">
        <v>148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80</v>
      </c>
      <c r="BK187" s="227">
        <f>ROUND(I187*H187,2)</f>
        <v>0</v>
      </c>
      <c r="BL187" s="19" t="s">
        <v>155</v>
      </c>
      <c r="BM187" s="226" t="s">
        <v>295</v>
      </c>
    </row>
    <row r="188" s="2" customFormat="1">
      <c r="A188" s="40"/>
      <c r="B188" s="41"/>
      <c r="C188" s="42"/>
      <c r="D188" s="228" t="s">
        <v>157</v>
      </c>
      <c r="E188" s="42"/>
      <c r="F188" s="229" t="s">
        <v>294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82</v>
      </c>
    </row>
    <row r="189" s="2" customFormat="1">
      <c r="A189" s="40"/>
      <c r="B189" s="41"/>
      <c r="C189" s="42"/>
      <c r="D189" s="233" t="s">
        <v>159</v>
      </c>
      <c r="E189" s="42"/>
      <c r="F189" s="234" t="s">
        <v>296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82</v>
      </c>
    </row>
    <row r="190" s="13" customFormat="1">
      <c r="A190" s="13"/>
      <c r="B190" s="235"/>
      <c r="C190" s="236"/>
      <c r="D190" s="228" t="s">
        <v>161</v>
      </c>
      <c r="E190" s="237" t="s">
        <v>19</v>
      </c>
      <c r="F190" s="238" t="s">
        <v>291</v>
      </c>
      <c r="G190" s="236"/>
      <c r="H190" s="239">
        <v>332.77999999999997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161</v>
      </c>
      <c r="AU190" s="245" t="s">
        <v>82</v>
      </c>
      <c r="AV190" s="13" t="s">
        <v>82</v>
      </c>
      <c r="AW190" s="13" t="s">
        <v>34</v>
      </c>
      <c r="AX190" s="13" t="s">
        <v>80</v>
      </c>
      <c r="AY190" s="245" t="s">
        <v>148</v>
      </c>
    </row>
    <row r="191" s="2" customFormat="1" ht="16.5" customHeight="1">
      <c r="A191" s="40"/>
      <c r="B191" s="41"/>
      <c r="C191" s="215" t="s">
        <v>297</v>
      </c>
      <c r="D191" s="215" t="s">
        <v>150</v>
      </c>
      <c r="E191" s="216" t="s">
        <v>298</v>
      </c>
      <c r="F191" s="217" t="s">
        <v>299</v>
      </c>
      <c r="G191" s="218" t="s">
        <v>280</v>
      </c>
      <c r="H191" s="219">
        <v>16.638999999999999</v>
      </c>
      <c r="I191" s="220"/>
      <c r="J191" s="221">
        <f>ROUND(I191*H191,2)</f>
        <v>0</v>
      </c>
      <c r="K191" s="217" t="s">
        <v>154</v>
      </c>
      <c r="L191" s="46"/>
      <c r="M191" s="222" t="s">
        <v>19</v>
      </c>
      <c r="N191" s="223" t="s">
        <v>44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155</v>
      </c>
      <c r="AT191" s="226" t="s">
        <v>150</v>
      </c>
      <c r="AU191" s="226" t="s">
        <v>82</v>
      </c>
      <c r="AY191" s="19" t="s">
        <v>148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80</v>
      </c>
      <c r="BK191" s="227">
        <f>ROUND(I191*H191,2)</f>
        <v>0</v>
      </c>
      <c r="BL191" s="19" t="s">
        <v>155</v>
      </c>
      <c r="BM191" s="226" t="s">
        <v>300</v>
      </c>
    </row>
    <row r="192" s="2" customFormat="1">
      <c r="A192" s="40"/>
      <c r="B192" s="41"/>
      <c r="C192" s="42"/>
      <c r="D192" s="228" t="s">
        <v>157</v>
      </c>
      <c r="E192" s="42"/>
      <c r="F192" s="229" t="s">
        <v>301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157</v>
      </c>
      <c r="AU192" s="19" t="s">
        <v>82</v>
      </c>
    </row>
    <row r="193" s="2" customFormat="1">
      <c r="A193" s="40"/>
      <c r="B193" s="41"/>
      <c r="C193" s="42"/>
      <c r="D193" s="233" t="s">
        <v>159</v>
      </c>
      <c r="E193" s="42"/>
      <c r="F193" s="234" t="s">
        <v>302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82</v>
      </c>
    </row>
    <row r="194" s="13" customFormat="1">
      <c r="A194" s="13"/>
      <c r="B194" s="235"/>
      <c r="C194" s="236"/>
      <c r="D194" s="228" t="s">
        <v>161</v>
      </c>
      <c r="E194" s="237" t="s">
        <v>19</v>
      </c>
      <c r="F194" s="238" t="s">
        <v>284</v>
      </c>
      <c r="G194" s="236"/>
      <c r="H194" s="239">
        <v>16.638999999999999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161</v>
      </c>
      <c r="AU194" s="245" t="s">
        <v>82</v>
      </c>
      <c r="AV194" s="13" t="s">
        <v>82</v>
      </c>
      <c r="AW194" s="13" t="s">
        <v>34</v>
      </c>
      <c r="AX194" s="13" t="s">
        <v>80</v>
      </c>
      <c r="AY194" s="245" t="s">
        <v>148</v>
      </c>
    </row>
    <row r="195" s="2" customFormat="1" ht="21.75" customHeight="1">
      <c r="A195" s="40"/>
      <c r="B195" s="41"/>
      <c r="C195" s="215" t="s">
        <v>303</v>
      </c>
      <c r="D195" s="215" t="s">
        <v>150</v>
      </c>
      <c r="E195" s="216" t="s">
        <v>304</v>
      </c>
      <c r="F195" s="217" t="s">
        <v>305</v>
      </c>
      <c r="G195" s="218" t="s">
        <v>280</v>
      </c>
      <c r="H195" s="219">
        <v>16.462</v>
      </c>
      <c r="I195" s="220"/>
      <c r="J195" s="221">
        <f>ROUND(I195*H195,2)</f>
        <v>0</v>
      </c>
      <c r="K195" s="217" t="s">
        <v>154</v>
      </c>
      <c r="L195" s="46"/>
      <c r="M195" s="222" t="s">
        <v>19</v>
      </c>
      <c r="N195" s="223" t="s">
        <v>44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155</v>
      </c>
      <c r="AT195" s="226" t="s">
        <v>150</v>
      </c>
      <c r="AU195" s="226" t="s">
        <v>82</v>
      </c>
      <c r="AY195" s="19" t="s">
        <v>148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80</v>
      </c>
      <c r="BK195" s="227">
        <f>ROUND(I195*H195,2)</f>
        <v>0</v>
      </c>
      <c r="BL195" s="19" t="s">
        <v>155</v>
      </c>
      <c r="BM195" s="226" t="s">
        <v>306</v>
      </c>
    </row>
    <row r="196" s="2" customFormat="1">
      <c r="A196" s="40"/>
      <c r="B196" s="41"/>
      <c r="C196" s="42"/>
      <c r="D196" s="228" t="s">
        <v>157</v>
      </c>
      <c r="E196" s="42"/>
      <c r="F196" s="229" t="s">
        <v>307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82</v>
      </c>
    </row>
    <row r="197" s="2" customFormat="1">
      <c r="A197" s="40"/>
      <c r="B197" s="41"/>
      <c r="C197" s="42"/>
      <c r="D197" s="233" t="s">
        <v>159</v>
      </c>
      <c r="E197" s="42"/>
      <c r="F197" s="234" t="s">
        <v>308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159</v>
      </c>
      <c r="AU197" s="19" t="s">
        <v>82</v>
      </c>
    </row>
    <row r="198" s="13" customFormat="1">
      <c r="A198" s="13"/>
      <c r="B198" s="235"/>
      <c r="C198" s="236"/>
      <c r="D198" s="228" t="s">
        <v>161</v>
      </c>
      <c r="E198" s="237" t="s">
        <v>19</v>
      </c>
      <c r="F198" s="238" t="s">
        <v>309</v>
      </c>
      <c r="G198" s="236"/>
      <c r="H198" s="239">
        <v>16.462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161</v>
      </c>
      <c r="AU198" s="245" t="s">
        <v>82</v>
      </c>
      <c r="AV198" s="13" t="s">
        <v>82</v>
      </c>
      <c r="AW198" s="13" t="s">
        <v>34</v>
      </c>
      <c r="AX198" s="13" t="s">
        <v>80</v>
      </c>
      <c r="AY198" s="245" t="s">
        <v>148</v>
      </c>
    </row>
    <row r="199" s="2" customFormat="1" ht="21.75" customHeight="1">
      <c r="A199" s="40"/>
      <c r="B199" s="41"/>
      <c r="C199" s="215" t="s">
        <v>310</v>
      </c>
      <c r="D199" s="215" t="s">
        <v>150</v>
      </c>
      <c r="E199" s="216" t="s">
        <v>311</v>
      </c>
      <c r="F199" s="217" t="s">
        <v>312</v>
      </c>
      <c r="G199" s="218" t="s">
        <v>280</v>
      </c>
      <c r="H199" s="219">
        <v>0.17699999999999999</v>
      </c>
      <c r="I199" s="220"/>
      <c r="J199" s="221">
        <f>ROUND(I199*H199,2)</f>
        <v>0</v>
      </c>
      <c r="K199" s="217" t="s">
        <v>154</v>
      </c>
      <c r="L199" s="46"/>
      <c r="M199" s="222" t="s">
        <v>19</v>
      </c>
      <c r="N199" s="223" t="s">
        <v>44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155</v>
      </c>
      <c r="AT199" s="226" t="s">
        <v>150</v>
      </c>
      <c r="AU199" s="226" t="s">
        <v>82</v>
      </c>
      <c r="AY199" s="19" t="s">
        <v>148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80</v>
      </c>
      <c r="BK199" s="227">
        <f>ROUND(I199*H199,2)</f>
        <v>0</v>
      </c>
      <c r="BL199" s="19" t="s">
        <v>155</v>
      </c>
      <c r="BM199" s="226" t="s">
        <v>313</v>
      </c>
    </row>
    <row r="200" s="2" customFormat="1">
      <c r="A200" s="40"/>
      <c r="B200" s="41"/>
      <c r="C200" s="42"/>
      <c r="D200" s="228" t="s">
        <v>157</v>
      </c>
      <c r="E200" s="42"/>
      <c r="F200" s="229" t="s">
        <v>314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157</v>
      </c>
      <c r="AU200" s="19" t="s">
        <v>82</v>
      </c>
    </row>
    <row r="201" s="2" customFormat="1">
      <c r="A201" s="40"/>
      <c r="B201" s="41"/>
      <c r="C201" s="42"/>
      <c r="D201" s="233" t="s">
        <v>159</v>
      </c>
      <c r="E201" s="42"/>
      <c r="F201" s="234" t="s">
        <v>315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82</v>
      </c>
    </row>
    <row r="202" s="13" customFormat="1">
      <c r="A202" s="13"/>
      <c r="B202" s="235"/>
      <c r="C202" s="236"/>
      <c r="D202" s="228" t="s">
        <v>161</v>
      </c>
      <c r="E202" s="237" t="s">
        <v>19</v>
      </c>
      <c r="F202" s="238" t="s">
        <v>316</v>
      </c>
      <c r="G202" s="236"/>
      <c r="H202" s="239">
        <v>0.17699999999999999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161</v>
      </c>
      <c r="AU202" s="245" t="s">
        <v>82</v>
      </c>
      <c r="AV202" s="13" t="s">
        <v>82</v>
      </c>
      <c r="AW202" s="13" t="s">
        <v>34</v>
      </c>
      <c r="AX202" s="13" t="s">
        <v>80</v>
      </c>
      <c r="AY202" s="245" t="s">
        <v>148</v>
      </c>
    </row>
    <row r="203" s="12" customFormat="1" ht="22.8" customHeight="1">
      <c r="A203" s="12"/>
      <c r="B203" s="199"/>
      <c r="C203" s="200"/>
      <c r="D203" s="201" t="s">
        <v>72</v>
      </c>
      <c r="E203" s="213" t="s">
        <v>317</v>
      </c>
      <c r="F203" s="213" t="s">
        <v>318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SUM(P204:P206)</f>
        <v>0</v>
      </c>
      <c r="Q203" s="207"/>
      <c r="R203" s="208">
        <f>SUM(R204:R206)</f>
        <v>0</v>
      </c>
      <c r="S203" s="207"/>
      <c r="T203" s="209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80</v>
      </c>
      <c r="AT203" s="211" t="s">
        <v>72</v>
      </c>
      <c r="AU203" s="211" t="s">
        <v>80</v>
      </c>
      <c r="AY203" s="210" t="s">
        <v>148</v>
      </c>
      <c r="BK203" s="212">
        <f>SUM(BK204:BK206)</f>
        <v>0</v>
      </c>
    </row>
    <row r="204" s="2" customFormat="1" ht="16.5" customHeight="1">
      <c r="A204" s="40"/>
      <c r="B204" s="41"/>
      <c r="C204" s="215" t="s">
        <v>319</v>
      </c>
      <c r="D204" s="215" t="s">
        <v>150</v>
      </c>
      <c r="E204" s="216" t="s">
        <v>320</v>
      </c>
      <c r="F204" s="217" t="s">
        <v>321</v>
      </c>
      <c r="G204" s="218" t="s">
        <v>280</v>
      </c>
      <c r="H204" s="219">
        <v>6.4080000000000004</v>
      </c>
      <c r="I204" s="220"/>
      <c r="J204" s="221">
        <f>ROUND(I204*H204,2)</f>
        <v>0</v>
      </c>
      <c r="K204" s="217" t="s">
        <v>154</v>
      </c>
      <c r="L204" s="46"/>
      <c r="M204" s="222" t="s">
        <v>19</v>
      </c>
      <c r="N204" s="223" t="s">
        <v>44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155</v>
      </c>
      <c r="AT204" s="226" t="s">
        <v>150</v>
      </c>
      <c r="AU204" s="226" t="s">
        <v>82</v>
      </c>
      <c r="AY204" s="19" t="s">
        <v>148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80</v>
      </c>
      <c r="BK204" s="227">
        <f>ROUND(I204*H204,2)</f>
        <v>0</v>
      </c>
      <c r="BL204" s="19" t="s">
        <v>155</v>
      </c>
      <c r="BM204" s="226" t="s">
        <v>322</v>
      </c>
    </row>
    <row r="205" s="2" customFormat="1">
      <c r="A205" s="40"/>
      <c r="B205" s="41"/>
      <c r="C205" s="42"/>
      <c r="D205" s="228" t="s">
        <v>157</v>
      </c>
      <c r="E205" s="42"/>
      <c r="F205" s="229" t="s">
        <v>323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157</v>
      </c>
      <c r="AU205" s="19" t="s">
        <v>82</v>
      </c>
    </row>
    <row r="206" s="2" customFormat="1">
      <c r="A206" s="40"/>
      <c r="B206" s="41"/>
      <c r="C206" s="42"/>
      <c r="D206" s="233" t="s">
        <v>159</v>
      </c>
      <c r="E206" s="42"/>
      <c r="F206" s="234" t="s">
        <v>324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159</v>
      </c>
      <c r="AU206" s="19" t="s">
        <v>82</v>
      </c>
    </row>
    <row r="207" s="12" customFormat="1" ht="25.92" customHeight="1">
      <c r="A207" s="12"/>
      <c r="B207" s="199"/>
      <c r="C207" s="200"/>
      <c r="D207" s="201" t="s">
        <v>72</v>
      </c>
      <c r="E207" s="202" t="s">
        <v>325</v>
      </c>
      <c r="F207" s="202" t="s">
        <v>326</v>
      </c>
      <c r="G207" s="200"/>
      <c r="H207" s="200"/>
      <c r="I207" s="203"/>
      <c r="J207" s="204">
        <f>BK207</f>
        <v>0</v>
      </c>
      <c r="K207" s="200"/>
      <c r="L207" s="205"/>
      <c r="M207" s="206"/>
      <c r="N207" s="207"/>
      <c r="O207" s="207"/>
      <c r="P207" s="208">
        <f>P208+P233+P261+P278+P324+P365+P382</f>
        <v>0</v>
      </c>
      <c r="Q207" s="207"/>
      <c r="R207" s="208">
        <f>R208+R233+R261+R278+R324+R365+R382</f>
        <v>4.6103377999999999</v>
      </c>
      <c r="S207" s="207"/>
      <c r="T207" s="209">
        <f>T208+T233+T261+T278+T324+T365+T382</f>
        <v>0.77335419999999999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82</v>
      </c>
      <c r="AT207" s="211" t="s">
        <v>72</v>
      </c>
      <c r="AU207" s="211" t="s">
        <v>73</v>
      </c>
      <c r="AY207" s="210" t="s">
        <v>148</v>
      </c>
      <c r="BK207" s="212">
        <f>BK208+BK233+BK261+BK278+BK324+BK365+BK382</f>
        <v>0</v>
      </c>
    </row>
    <row r="208" s="12" customFormat="1" ht="22.8" customHeight="1">
      <c r="A208" s="12"/>
      <c r="B208" s="199"/>
      <c r="C208" s="200"/>
      <c r="D208" s="201" t="s">
        <v>72</v>
      </c>
      <c r="E208" s="213" t="s">
        <v>327</v>
      </c>
      <c r="F208" s="213" t="s">
        <v>328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SUM(P209:P232)</f>
        <v>0</v>
      </c>
      <c r="Q208" s="207"/>
      <c r="R208" s="208">
        <f>SUM(R209:R232)</f>
        <v>0.44333399999999995</v>
      </c>
      <c r="S208" s="207"/>
      <c r="T208" s="209">
        <f>SUM(T209:T232)</f>
        <v>0.3910672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82</v>
      </c>
      <c r="AT208" s="211" t="s">
        <v>72</v>
      </c>
      <c r="AU208" s="211" t="s">
        <v>80</v>
      </c>
      <c r="AY208" s="210" t="s">
        <v>148</v>
      </c>
      <c r="BK208" s="212">
        <f>SUM(BK209:BK232)</f>
        <v>0</v>
      </c>
    </row>
    <row r="209" s="2" customFormat="1" ht="16.5" customHeight="1">
      <c r="A209" s="40"/>
      <c r="B209" s="41"/>
      <c r="C209" s="215" t="s">
        <v>329</v>
      </c>
      <c r="D209" s="215" t="s">
        <v>150</v>
      </c>
      <c r="E209" s="216" t="s">
        <v>330</v>
      </c>
      <c r="F209" s="217" t="s">
        <v>331</v>
      </c>
      <c r="G209" s="218" t="s">
        <v>186</v>
      </c>
      <c r="H209" s="219">
        <v>12.9</v>
      </c>
      <c r="I209" s="220"/>
      <c r="J209" s="221">
        <f>ROUND(I209*H209,2)</f>
        <v>0</v>
      </c>
      <c r="K209" s="217" t="s">
        <v>154</v>
      </c>
      <c r="L209" s="46"/>
      <c r="M209" s="222" t="s">
        <v>19</v>
      </c>
      <c r="N209" s="223" t="s">
        <v>44</v>
      </c>
      <c r="O209" s="86"/>
      <c r="P209" s="224">
        <f>O209*H209</f>
        <v>0</v>
      </c>
      <c r="Q209" s="224">
        <v>1.0000000000000001E-05</v>
      </c>
      <c r="R209" s="224">
        <f>Q209*H209</f>
        <v>0.00012900000000000002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242</v>
      </c>
      <c r="AT209" s="226" t="s">
        <v>150</v>
      </c>
      <c r="AU209" s="226" t="s">
        <v>82</v>
      </c>
      <c r="AY209" s="19" t="s">
        <v>148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80</v>
      </c>
      <c r="BK209" s="227">
        <f>ROUND(I209*H209,2)</f>
        <v>0</v>
      </c>
      <c r="BL209" s="19" t="s">
        <v>242</v>
      </c>
      <c r="BM209" s="226" t="s">
        <v>332</v>
      </c>
    </row>
    <row r="210" s="2" customFormat="1">
      <c r="A210" s="40"/>
      <c r="B210" s="41"/>
      <c r="C210" s="42"/>
      <c r="D210" s="228" t="s">
        <v>157</v>
      </c>
      <c r="E210" s="42"/>
      <c r="F210" s="229" t="s">
        <v>333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157</v>
      </c>
      <c r="AU210" s="19" t="s">
        <v>82</v>
      </c>
    </row>
    <row r="211" s="2" customFormat="1">
      <c r="A211" s="40"/>
      <c r="B211" s="41"/>
      <c r="C211" s="42"/>
      <c r="D211" s="233" t="s">
        <v>159</v>
      </c>
      <c r="E211" s="42"/>
      <c r="F211" s="234" t="s">
        <v>334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82</v>
      </c>
    </row>
    <row r="212" s="13" customFormat="1">
      <c r="A212" s="13"/>
      <c r="B212" s="235"/>
      <c r="C212" s="236"/>
      <c r="D212" s="228" t="s">
        <v>161</v>
      </c>
      <c r="E212" s="237" t="s">
        <v>19</v>
      </c>
      <c r="F212" s="238" t="s">
        <v>335</v>
      </c>
      <c r="G212" s="236"/>
      <c r="H212" s="239">
        <v>12.9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161</v>
      </c>
      <c r="AU212" s="245" t="s">
        <v>82</v>
      </c>
      <c r="AV212" s="13" t="s">
        <v>82</v>
      </c>
      <c r="AW212" s="13" t="s">
        <v>34</v>
      </c>
      <c r="AX212" s="13" t="s">
        <v>80</v>
      </c>
      <c r="AY212" s="245" t="s">
        <v>148</v>
      </c>
    </row>
    <row r="213" s="2" customFormat="1" ht="16.5" customHeight="1">
      <c r="A213" s="40"/>
      <c r="B213" s="41"/>
      <c r="C213" s="215" t="s">
        <v>336</v>
      </c>
      <c r="D213" s="215" t="s">
        <v>150</v>
      </c>
      <c r="E213" s="216" t="s">
        <v>337</v>
      </c>
      <c r="F213" s="217" t="s">
        <v>338</v>
      </c>
      <c r="G213" s="218" t="s">
        <v>153</v>
      </c>
      <c r="H213" s="219">
        <v>37.280000000000001</v>
      </c>
      <c r="I213" s="220"/>
      <c r="J213" s="221">
        <f>ROUND(I213*H213,2)</f>
        <v>0</v>
      </c>
      <c r="K213" s="217" t="s">
        <v>154</v>
      </c>
      <c r="L213" s="46"/>
      <c r="M213" s="222" t="s">
        <v>19</v>
      </c>
      <c r="N213" s="223" t="s">
        <v>44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0.010489999999999999</v>
      </c>
      <c r="T213" s="225">
        <f>S213*H213</f>
        <v>0.3910672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242</v>
      </c>
      <c r="AT213" s="226" t="s">
        <v>150</v>
      </c>
      <c r="AU213" s="226" t="s">
        <v>82</v>
      </c>
      <c r="AY213" s="19" t="s">
        <v>148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80</v>
      </c>
      <c r="BK213" s="227">
        <f>ROUND(I213*H213,2)</f>
        <v>0</v>
      </c>
      <c r="BL213" s="19" t="s">
        <v>242</v>
      </c>
      <c r="BM213" s="226" t="s">
        <v>339</v>
      </c>
    </row>
    <row r="214" s="2" customFormat="1">
      <c r="A214" s="40"/>
      <c r="B214" s="41"/>
      <c r="C214" s="42"/>
      <c r="D214" s="228" t="s">
        <v>157</v>
      </c>
      <c r="E214" s="42"/>
      <c r="F214" s="229" t="s">
        <v>338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157</v>
      </c>
      <c r="AU214" s="19" t="s">
        <v>82</v>
      </c>
    </row>
    <row r="215" s="2" customFormat="1">
      <c r="A215" s="40"/>
      <c r="B215" s="41"/>
      <c r="C215" s="42"/>
      <c r="D215" s="233" t="s">
        <v>159</v>
      </c>
      <c r="E215" s="42"/>
      <c r="F215" s="234" t="s">
        <v>340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82</v>
      </c>
    </row>
    <row r="216" s="2" customFormat="1">
      <c r="A216" s="40"/>
      <c r="B216" s="41"/>
      <c r="C216" s="42"/>
      <c r="D216" s="228" t="s">
        <v>210</v>
      </c>
      <c r="E216" s="42"/>
      <c r="F216" s="256" t="s">
        <v>341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210</v>
      </c>
      <c r="AU216" s="19" t="s">
        <v>82</v>
      </c>
    </row>
    <row r="217" s="13" customFormat="1">
      <c r="A217" s="13"/>
      <c r="B217" s="235"/>
      <c r="C217" s="236"/>
      <c r="D217" s="228" t="s">
        <v>161</v>
      </c>
      <c r="E217" s="237" t="s">
        <v>19</v>
      </c>
      <c r="F217" s="238" t="s">
        <v>342</v>
      </c>
      <c r="G217" s="236"/>
      <c r="H217" s="239">
        <v>37.280000000000001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161</v>
      </c>
      <c r="AU217" s="245" t="s">
        <v>82</v>
      </c>
      <c r="AV217" s="13" t="s">
        <v>82</v>
      </c>
      <c r="AW217" s="13" t="s">
        <v>34</v>
      </c>
      <c r="AX217" s="13" t="s">
        <v>80</v>
      </c>
      <c r="AY217" s="245" t="s">
        <v>148</v>
      </c>
    </row>
    <row r="218" s="2" customFormat="1" ht="24.15" customHeight="1">
      <c r="A218" s="40"/>
      <c r="B218" s="41"/>
      <c r="C218" s="215" t="s">
        <v>343</v>
      </c>
      <c r="D218" s="215" t="s">
        <v>150</v>
      </c>
      <c r="E218" s="216" t="s">
        <v>344</v>
      </c>
      <c r="F218" s="217" t="s">
        <v>345</v>
      </c>
      <c r="G218" s="218" t="s">
        <v>153</v>
      </c>
      <c r="H218" s="219">
        <v>44.100000000000001</v>
      </c>
      <c r="I218" s="220"/>
      <c r="J218" s="221">
        <f>ROUND(I218*H218,2)</f>
        <v>0</v>
      </c>
      <c r="K218" s="217" t="s">
        <v>154</v>
      </c>
      <c r="L218" s="46"/>
      <c r="M218" s="222" t="s">
        <v>19</v>
      </c>
      <c r="N218" s="223" t="s">
        <v>44</v>
      </c>
      <c r="O218" s="86"/>
      <c r="P218" s="224">
        <f>O218*H218</f>
        <v>0</v>
      </c>
      <c r="Q218" s="224">
        <v>0.00125</v>
      </c>
      <c r="R218" s="224">
        <f>Q218*H218</f>
        <v>0.055125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242</v>
      </c>
      <c r="AT218" s="226" t="s">
        <v>150</v>
      </c>
      <c r="AU218" s="226" t="s">
        <v>82</v>
      </c>
      <c r="AY218" s="19" t="s">
        <v>148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80</v>
      </c>
      <c r="BK218" s="227">
        <f>ROUND(I218*H218,2)</f>
        <v>0</v>
      </c>
      <c r="BL218" s="19" t="s">
        <v>242</v>
      </c>
      <c r="BM218" s="226" t="s">
        <v>346</v>
      </c>
    </row>
    <row r="219" s="2" customFormat="1">
      <c r="A219" s="40"/>
      <c r="B219" s="41"/>
      <c r="C219" s="42"/>
      <c r="D219" s="228" t="s">
        <v>157</v>
      </c>
      <c r="E219" s="42"/>
      <c r="F219" s="229" t="s">
        <v>345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157</v>
      </c>
      <c r="AU219" s="19" t="s">
        <v>82</v>
      </c>
    </row>
    <row r="220" s="2" customFormat="1">
      <c r="A220" s="40"/>
      <c r="B220" s="41"/>
      <c r="C220" s="42"/>
      <c r="D220" s="233" t="s">
        <v>159</v>
      </c>
      <c r="E220" s="42"/>
      <c r="F220" s="234" t="s">
        <v>347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82</v>
      </c>
    </row>
    <row r="221" s="2" customFormat="1">
      <c r="A221" s="40"/>
      <c r="B221" s="41"/>
      <c r="C221" s="42"/>
      <c r="D221" s="228" t="s">
        <v>210</v>
      </c>
      <c r="E221" s="42"/>
      <c r="F221" s="256" t="s">
        <v>348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210</v>
      </c>
      <c r="AU221" s="19" t="s">
        <v>82</v>
      </c>
    </row>
    <row r="222" s="13" customFormat="1">
      <c r="A222" s="13"/>
      <c r="B222" s="235"/>
      <c r="C222" s="236"/>
      <c r="D222" s="228" t="s">
        <v>161</v>
      </c>
      <c r="E222" s="237" t="s">
        <v>19</v>
      </c>
      <c r="F222" s="238" t="s">
        <v>223</v>
      </c>
      <c r="G222" s="236"/>
      <c r="H222" s="239">
        <v>44.100000000000001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161</v>
      </c>
      <c r="AU222" s="245" t="s">
        <v>82</v>
      </c>
      <c r="AV222" s="13" t="s">
        <v>82</v>
      </c>
      <c r="AW222" s="13" t="s">
        <v>34</v>
      </c>
      <c r="AX222" s="13" t="s">
        <v>80</v>
      </c>
      <c r="AY222" s="245" t="s">
        <v>148</v>
      </c>
    </row>
    <row r="223" s="2" customFormat="1" ht="16.5" customHeight="1">
      <c r="A223" s="40"/>
      <c r="B223" s="41"/>
      <c r="C223" s="246" t="s">
        <v>349</v>
      </c>
      <c r="D223" s="246" t="s">
        <v>206</v>
      </c>
      <c r="E223" s="247" t="s">
        <v>350</v>
      </c>
      <c r="F223" s="248" t="s">
        <v>351</v>
      </c>
      <c r="G223" s="249" t="s">
        <v>153</v>
      </c>
      <c r="H223" s="250">
        <v>48.509999999999998</v>
      </c>
      <c r="I223" s="251"/>
      <c r="J223" s="252">
        <f>ROUND(I223*H223,2)</f>
        <v>0</v>
      </c>
      <c r="K223" s="248" t="s">
        <v>154</v>
      </c>
      <c r="L223" s="253"/>
      <c r="M223" s="254" t="s">
        <v>19</v>
      </c>
      <c r="N223" s="255" t="s">
        <v>44</v>
      </c>
      <c r="O223" s="86"/>
      <c r="P223" s="224">
        <f>O223*H223</f>
        <v>0</v>
      </c>
      <c r="Q223" s="224">
        <v>0.0080000000000000002</v>
      </c>
      <c r="R223" s="224">
        <f>Q223*H223</f>
        <v>0.38807999999999998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352</v>
      </c>
      <c r="AT223" s="226" t="s">
        <v>206</v>
      </c>
      <c r="AU223" s="226" t="s">
        <v>82</v>
      </c>
      <c r="AY223" s="19" t="s">
        <v>148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80</v>
      </c>
      <c r="BK223" s="227">
        <f>ROUND(I223*H223,2)</f>
        <v>0</v>
      </c>
      <c r="BL223" s="19" t="s">
        <v>242</v>
      </c>
      <c r="BM223" s="226" t="s">
        <v>353</v>
      </c>
    </row>
    <row r="224" s="2" customFormat="1">
      <c r="A224" s="40"/>
      <c r="B224" s="41"/>
      <c r="C224" s="42"/>
      <c r="D224" s="228" t="s">
        <v>157</v>
      </c>
      <c r="E224" s="42"/>
      <c r="F224" s="229" t="s">
        <v>354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157</v>
      </c>
      <c r="AU224" s="19" t="s">
        <v>82</v>
      </c>
    </row>
    <row r="225" s="13" customFormat="1">
      <c r="A225" s="13"/>
      <c r="B225" s="235"/>
      <c r="C225" s="236"/>
      <c r="D225" s="228" t="s">
        <v>161</v>
      </c>
      <c r="E225" s="237" t="s">
        <v>19</v>
      </c>
      <c r="F225" s="238" t="s">
        <v>355</v>
      </c>
      <c r="G225" s="236"/>
      <c r="H225" s="239">
        <v>48.509999999999998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161</v>
      </c>
      <c r="AU225" s="245" t="s">
        <v>82</v>
      </c>
      <c r="AV225" s="13" t="s">
        <v>82</v>
      </c>
      <c r="AW225" s="13" t="s">
        <v>34</v>
      </c>
      <c r="AX225" s="13" t="s">
        <v>80</v>
      </c>
      <c r="AY225" s="245" t="s">
        <v>148</v>
      </c>
    </row>
    <row r="226" s="2" customFormat="1" ht="16.5" customHeight="1">
      <c r="A226" s="40"/>
      <c r="B226" s="41"/>
      <c r="C226" s="215" t="s">
        <v>352</v>
      </c>
      <c r="D226" s="215" t="s">
        <v>150</v>
      </c>
      <c r="E226" s="216" t="s">
        <v>356</v>
      </c>
      <c r="F226" s="217" t="s">
        <v>357</v>
      </c>
      <c r="G226" s="218" t="s">
        <v>280</v>
      </c>
      <c r="H226" s="219">
        <v>0.443</v>
      </c>
      <c r="I226" s="220"/>
      <c r="J226" s="221">
        <f>ROUND(I226*H226,2)</f>
        <v>0</v>
      </c>
      <c r="K226" s="217" t="s">
        <v>154</v>
      </c>
      <c r="L226" s="46"/>
      <c r="M226" s="222" t="s">
        <v>19</v>
      </c>
      <c r="N226" s="223" t="s">
        <v>44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242</v>
      </c>
      <c r="AT226" s="226" t="s">
        <v>150</v>
      </c>
      <c r="AU226" s="226" t="s">
        <v>82</v>
      </c>
      <c r="AY226" s="19" t="s">
        <v>148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80</v>
      </c>
      <c r="BK226" s="227">
        <f>ROUND(I226*H226,2)</f>
        <v>0</v>
      </c>
      <c r="BL226" s="19" t="s">
        <v>242</v>
      </c>
      <c r="BM226" s="226" t="s">
        <v>358</v>
      </c>
    </row>
    <row r="227" s="2" customFormat="1">
      <c r="A227" s="40"/>
      <c r="B227" s="41"/>
      <c r="C227" s="42"/>
      <c r="D227" s="228" t="s">
        <v>157</v>
      </c>
      <c r="E227" s="42"/>
      <c r="F227" s="229" t="s">
        <v>359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157</v>
      </c>
      <c r="AU227" s="19" t="s">
        <v>82</v>
      </c>
    </row>
    <row r="228" s="2" customFormat="1">
      <c r="A228" s="40"/>
      <c r="B228" s="41"/>
      <c r="C228" s="42"/>
      <c r="D228" s="233" t="s">
        <v>159</v>
      </c>
      <c r="E228" s="42"/>
      <c r="F228" s="234" t="s">
        <v>360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82</v>
      </c>
    </row>
    <row r="229" s="2" customFormat="1" ht="21.75" customHeight="1">
      <c r="A229" s="40"/>
      <c r="B229" s="41"/>
      <c r="C229" s="215" t="s">
        <v>361</v>
      </c>
      <c r="D229" s="215" t="s">
        <v>150</v>
      </c>
      <c r="E229" s="216" t="s">
        <v>362</v>
      </c>
      <c r="F229" s="217" t="s">
        <v>363</v>
      </c>
      <c r="G229" s="218" t="s">
        <v>280</v>
      </c>
      <c r="H229" s="219">
        <v>1.764</v>
      </c>
      <c r="I229" s="220"/>
      <c r="J229" s="221">
        <f>ROUND(I229*H229,2)</f>
        <v>0</v>
      </c>
      <c r="K229" s="217" t="s">
        <v>154</v>
      </c>
      <c r="L229" s="46"/>
      <c r="M229" s="222" t="s">
        <v>19</v>
      </c>
      <c r="N229" s="223" t="s">
        <v>44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242</v>
      </c>
      <c r="AT229" s="226" t="s">
        <v>150</v>
      </c>
      <c r="AU229" s="226" t="s">
        <v>82</v>
      </c>
      <c r="AY229" s="19" t="s">
        <v>148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80</v>
      </c>
      <c r="BK229" s="227">
        <f>ROUND(I229*H229,2)</f>
        <v>0</v>
      </c>
      <c r="BL229" s="19" t="s">
        <v>242</v>
      </c>
      <c r="BM229" s="226" t="s">
        <v>364</v>
      </c>
    </row>
    <row r="230" s="2" customFormat="1">
      <c r="A230" s="40"/>
      <c r="B230" s="41"/>
      <c r="C230" s="42"/>
      <c r="D230" s="228" t="s">
        <v>157</v>
      </c>
      <c r="E230" s="42"/>
      <c r="F230" s="229" t="s">
        <v>365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157</v>
      </c>
      <c r="AU230" s="19" t="s">
        <v>82</v>
      </c>
    </row>
    <row r="231" s="2" customFormat="1">
      <c r="A231" s="40"/>
      <c r="B231" s="41"/>
      <c r="C231" s="42"/>
      <c r="D231" s="233" t="s">
        <v>159</v>
      </c>
      <c r="E231" s="42"/>
      <c r="F231" s="234" t="s">
        <v>366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82</v>
      </c>
    </row>
    <row r="232" s="13" customFormat="1">
      <c r="A232" s="13"/>
      <c r="B232" s="235"/>
      <c r="C232" s="236"/>
      <c r="D232" s="228" t="s">
        <v>161</v>
      </c>
      <c r="E232" s="237" t="s">
        <v>19</v>
      </c>
      <c r="F232" s="238" t="s">
        <v>367</v>
      </c>
      <c r="G232" s="236"/>
      <c r="H232" s="239">
        <v>1.764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161</v>
      </c>
      <c r="AU232" s="245" t="s">
        <v>82</v>
      </c>
      <c r="AV232" s="13" t="s">
        <v>82</v>
      </c>
      <c r="AW232" s="13" t="s">
        <v>34</v>
      </c>
      <c r="AX232" s="13" t="s">
        <v>80</v>
      </c>
      <c r="AY232" s="245" t="s">
        <v>148</v>
      </c>
    </row>
    <row r="233" s="12" customFormat="1" ht="22.8" customHeight="1">
      <c r="A233" s="12"/>
      <c r="B233" s="199"/>
      <c r="C233" s="200"/>
      <c r="D233" s="201" t="s">
        <v>72</v>
      </c>
      <c r="E233" s="213" t="s">
        <v>368</v>
      </c>
      <c r="F233" s="213" t="s">
        <v>369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SUM(P234:P260)</f>
        <v>0</v>
      </c>
      <c r="Q233" s="207"/>
      <c r="R233" s="208">
        <f>SUM(R234:R260)</f>
        <v>0.080999999999999989</v>
      </c>
      <c r="S233" s="207"/>
      <c r="T233" s="209">
        <f>SUM(T234:T260)</f>
        <v>0.192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82</v>
      </c>
      <c r="AT233" s="211" t="s">
        <v>72</v>
      </c>
      <c r="AU233" s="211" t="s">
        <v>80</v>
      </c>
      <c r="AY233" s="210" t="s">
        <v>148</v>
      </c>
      <c r="BK233" s="212">
        <f>SUM(BK234:BK260)</f>
        <v>0</v>
      </c>
    </row>
    <row r="234" s="2" customFormat="1" ht="16.5" customHeight="1">
      <c r="A234" s="40"/>
      <c r="B234" s="41"/>
      <c r="C234" s="215" t="s">
        <v>370</v>
      </c>
      <c r="D234" s="215" t="s">
        <v>150</v>
      </c>
      <c r="E234" s="216" t="s">
        <v>371</v>
      </c>
      <c r="F234" s="217" t="s">
        <v>372</v>
      </c>
      <c r="G234" s="218" t="s">
        <v>179</v>
      </c>
      <c r="H234" s="219">
        <v>3</v>
      </c>
      <c r="I234" s="220"/>
      <c r="J234" s="221">
        <f>ROUND(I234*H234,2)</f>
        <v>0</v>
      </c>
      <c r="K234" s="217" t="s">
        <v>154</v>
      </c>
      <c r="L234" s="46"/>
      <c r="M234" s="222" t="s">
        <v>19</v>
      </c>
      <c r="N234" s="223" t="s">
        <v>44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242</v>
      </c>
      <c r="AT234" s="226" t="s">
        <v>150</v>
      </c>
      <c r="AU234" s="226" t="s">
        <v>82</v>
      </c>
      <c r="AY234" s="19" t="s">
        <v>148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80</v>
      </c>
      <c r="BK234" s="227">
        <f>ROUND(I234*H234,2)</f>
        <v>0</v>
      </c>
      <c r="BL234" s="19" t="s">
        <v>242</v>
      </c>
      <c r="BM234" s="226" t="s">
        <v>373</v>
      </c>
    </row>
    <row r="235" s="2" customFormat="1">
      <c r="A235" s="40"/>
      <c r="B235" s="41"/>
      <c r="C235" s="42"/>
      <c r="D235" s="228" t="s">
        <v>157</v>
      </c>
      <c r="E235" s="42"/>
      <c r="F235" s="229" t="s">
        <v>374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157</v>
      </c>
      <c r="AU235" s="19" t="s">
        <v>82</v>
      </c>
    </row>
    <row r="236" s="2" customFormat="1">
      <c r="A236" s="40"/>
      <c r="B236" s="41"/>
      <c r="C236" s="42"/>
      <c r="D236" s="233" t="s">
        <v>159</v>
      </c>
      <c r="E236" s="42"/>
      <c r="F236" s="234" t="s">
        <v>375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82</v>
      </c>
    </row>
    <row r="237" s="13" customFormat="1">
      <c r="A237" s="13"/>
      <c r="B237" s="235"/>
      <c r="C237" s="236"/>
      <c r="D237" s="228" t="s">
        <v>161</v>
      </c>
      <c r="E237" s="237" t="s">
        <v>19</v>
      </c>
      <c r="F237" s="238" t="s">
        <v>99</v>
      </c>
      <c r="G237" s="236"/>
      <c r="H237" s="239">
        <v>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161</v>
      </c>
      <c r="AU237" s="245" t="s">
        <v>82</v>
      </c>
      <c r="AV237" s="13" t="s">
        <v>82</v>
      </c>
      <c r="AW237" s="13" t="s">
        <v>34</v>
      </c>
      <c r="AX237" s="13" t="s">
        <v>80</v>
      </c>
      <c r="AY237" s="245" t="s">
        <v>148</v>
      </c>
    </row>
    <row r="238" s="2" customFormat="1" ht="16.5" customHeight="1">
      <c r="A238" s="40"/>
      <c r="B238" s="41"/>
      <c r="C238" s="246" t="s">
        <v>376</v>
      </c>
      <c r="D238" s="246" t="s">
        <v>206</v>
      </c>
      <c r="E238" s="247" t="s">
        <v>377</v>
      </c>
      <c r="F238" s="248" t="s">
        <v>378</v>
      </c>
      <c r="G238" s="249" t="s">
        <v>179</v>
      </c>
      <c r="H238" s="250">
        <v>3</v>
      </c>
      <c r="I238" s="251"/>
      <c r="J238" s="252">
        <f>ROUND(I238*H238,2)</f>
        <v>0</v>
      </c>
      <c r="K238" s="248" t="s">
        <v>154</v>
      </c>
      <c r="L238" s="253"/>
      <c r="M238" s="254" t="s">
        <v>19</v>
      </c>
      <c r="N238" s="255" t="s">
        <v>44</v>
      </c>
      <c r="O238" s="86"/>
      <c r="P238" s="224">
        <f>O238*H238</f>
        <v>0</v>
      </c>
      <c r="Q238" s="224">
        <v>0.0195</v>
      </c>
      <c r="R238" s="224">
        <f>Q238*H238</f>
        <v>0.058499999999999996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352</v>
      </c>
      <c r="AT238" s="226" t="s">
        <v>206</v>
      </c>
      <c r="AU238" s="226" t="s">
        <v>82</v>
      </c>
      <c r="AY238" s="19" t="s">
        <v>148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80</v>
      </c>
      <c r="BK238" s="227">
        <f>ROUND(I238*H238,2)</f>
        <v>0</v>
      </c>
      <c r="BL238" s="19" t="s">
        <v>242</v>
      </c>
      <c r="BM238" s="226" t="s">
        <v>379</v>
      </c>
    </row>
    <row r="239" s="2" customFormat="1">
      <c r="A239" s="40"/>
      <c r="B239" s="41"/>
      <c r="C239" s="42"/>
      <c r="D239" s="228" t="s">
        <v>157</v>
      </c>
      <c r="E239" s="42"/>
      <c r="F239" s="229" t="s">
        <v>378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157</v>
      </c>
      <c r="AU239" s="19" t="s">
        <v>82</v>
      </c>
    </row>
    <row r="240" s="2" customFormat="1">
      <c r="A240" s="40"/>
      <c r="B240" s="41"/>
      <c r="C240" s="42"/>
      <c r="D240" s="228" t="s">
        <v>210</v>
      </c>
      <c r="E240" s="42"/>
      <c r="F240" s="256" t="s">
        <v>380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210</v>
      </c>
      <c r="AU240" s="19" t="s">
        <v>82</v>
      </c>
    </row>
    <row r="241" s="13" customFormat="1">
      <c r="A241" s="13"/>
      <c r="B241" s="235"/>
      <c r="C241" s="236"/>
      <c r="D241" s="228" t="s">
        <v>161</v>
      </c>
      <c r="E241" s="237" t="s">
        <v>19</v>
      </c>
      <c r="F241" s="238" t="s">
        <v>99</v>
      </c>
      <c r="G241" s="236"/>
      <c r="H241" s="239">
        <v>3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161</v>
      </c>
      <c r="AU241" s="245" t="s">
        <v>82</v>
      </c>
      <c r="AV241" s="13" t="s">
        <v>82</v>
      </c>
      <c r="AW241" s="13" t="s">
        <v>34</v>
      </c>
      <c r="AX241" s="13" t="s">
        <v>80</v>
      </c>
      <c r="AY241" s="245" t="s">
        <v>148</v>
      </c>
    </row>
    <row r="242" s="2" customFormat="1" ht="16.5" customHeight="1">
      <c r="A242" s="40"/>
      <c r="B242" s="41"/>
      <c r="C242" s="215" t="s">
        <v>381</v>
      </c>
      <c r="D242" s="215" t="s">
        <v>150</v>
      </c>
      <c r="E242" s="216" t="s">
        <v>382</v>
      </c>
      <c r="F242" s="217" t="s">
        <v>383</v>
      </c>
      <c r="G242" s="218" t="s">
        <v>179</v>
      </c>
      <c r="H242" s="219">
        <v>1</v>
      </c>
      <c r="I242" s="220"/>
      <c r="J242" s="221">
        <f>ROUND(I242*H242,2)</f>
        <v>0</v>
      </c>
      <c r="K242" s="217" t="s">
        <v>154</v>
      </c>
      <c r="L242" s="46"/>
      <c r="M242" s="222" t="s">
        <v>19</v>
      </c>
      <c r="N242" s="223" t="s">
        <v>44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242</v>
      </c>
      <c r="AT242" s="226" t="s">
        <v>150</v>
      </c>
      <c r="AU242" s="226" t="s">
        <v>82</v>
      </c>
      <c r="AY242" s="19" t="s">
        <v>148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80</v>
      </c>
      <c r="BK242" s="227">
        <f>ROUND(I242*H242,2)</f>
        <v>0</v>
      </c>
      <c r="BL242" s="19" t="s">
        <v>242</v>
      </c>
      <c r="BM242" s="226" t="s">
        <v>384</v>
      </c>
    </row>
    <row r="243" s="2" customFormat="1">
      <c r="A243" s="40"/>
      <c r="B243" s="41"/>
      <c r="C243" s="42"/>
      <c r="D243" s="228" t="s">
        <v>157</v>
      </c>
      <c r="E243" s="42"/>
      <c r="F243" s="229" t="s">
        <v>385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157</v>
      </c>
      <c r="AU243" s="19" t="s">
        <v>82</v>
      </c>
    </row>
    <row r="244" s="2" customFormat="1">
      <c r="A244" s="40"/>
      <c r="B244" s="41"/>
      <c r="C244" s="42"/>
      <c r="D244" s="233" t="s">
        <v>159</v>
      </c>
      <c r="E244" s="42"/>
      <c r="F244" s="234" t="s">
        <v>386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82</v>
      </c>
    </row>
    <row r="245" s="13" customFormat="1">
      <c r="A245" s="13"/>
      <c r="B245" s="235"/>
      <c r="C245" s="236"/>
      <c r="D245" s="228" t="s">
        <v>161</v>
      </c>
      <c r="E245" s="237" t="s">
        <v>19</v>
      </c>
      <c r="F245" s="238" t="s">
        <v>80</v>
      </c>
      <c r="G245" s="236"/>
      <c r="H245" s="239">
        <v>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161</v>
      </c>
      <c r="AU245" s="245" t="s">
        <v>82</v>
      </c>
      <c r="AV245" s="13" t="s">
        <v>82</v>
      </c>
      <c r="AW245" s="13" t="s">
        <v>34</v>
      </c>
      <c r="AX245" s="13" t="s">
        <v>80</v>
      </c>
      <c r="AY245" s="245" t="s">
        <v>148</v>
      </c>
    </row>
    <row r="246" s="2" customFormat="1" ht="16.5" customHeight="1">
      <c r="A246" s="40"/>
      <c r="B246" s="41"/>
      <c r="C246" s="246" t="s">
        <v>387</v>
      </c>
      <c r="D246" s="246" t="s">
        <v>206</v>
      </c>
      <c r="E246" s="247" t="s">
        <v>388</v>
      </c>
      <c r="F246" s="248" t="s">
        <v>389</v>
      </c>
      <c r="G246" s="249" t="s">
        <v>179</v>
      </c>
      <c r="H246" s="250">
        <v>1</v>
      </c>
      <c r="I246" s="251"/>
      <c r="J246" s="252">
        <f>ROUND(I246*H246,2)</f>
        <v>0</v>
      </c>
      <c r="K246" s="248" t="s">
        <v>154</v>
      </c>
      <c r="L246" s="253"/>
      <c r="M246" s="254" t="s">
        <v>19</v>
      </c>
      <c r="N246" s="255" t="s">
        <v>44</v>
      </c>
      <c r="O246" s="86"/>
      <c r="P246" s="224">
        <f>O246*H246</f>
        <v>0</v>
      </c>
      <c r="Q246" s="224">
        <v>0.022499999999999999</v>
      </c>
      <c r="R246" s="224">
        <f>Q246*H246</f>
        <v>0.022499999999999999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352</v>
      </c>
      <c r="AT246" s="226" t="s">
        <v>206</v>
      </c>
      <c r="AU246" s="226" t="s">
        <v>82</v>
      </c>
      <c r="AY246" s="19" t="s">
        <v>148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80</v>
      </c>
      <c r="BK246" s="227">
        <f>ROUND(I246*H246,2)</f>
        <v>0</v>
      </c>
      <c r="BL246" s="19" t="s">
        <v>242</v>
      </c>
      <c r="BM246" s="226" t="s">
        <v>390</v>
      </c>
    </row>
    <row r="247" s="2" customFormat="1">
      <c r="A247" s="40"/>
      <c r="B247" s="41"/>
      <c r="C247" s="42"/>
      <c r="D247" s="228" t="s">
        <v>157</v>
      </c>
      <c r="E247" s="42"/>
      <c r="F247" s="229" t="s">
        <v>389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157</v>
      </c>
      <c r="AU247" s="19" t="s">
        <v>82</v>
      </c>
    </row>
    <row r="248" s="2" customFormat="1">
      <c r="A248" s="40"/>
      <c r="B248" s="41"/>
      <c r="C248" s="42"/>
      <c r="D248" s="228" t="s">
        <v>210</v>
      </c>
      <c r="E248" s="42"/>
      <c r="F248" s="256" t="s">
        <v>391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210</v>
      </c>
      <c r="AU248" s="19" t="s">
        <v>82</v>
      </c>
    </row>
    <row r="249" s="13" customFormat="1">
      <c r="A249" s="13"/>
      <c r="B249" s="235"/>
      <c r="C249" s="236"/>
      <c r="D249" s="228" t="s">
        <v>161</v>
      </c>
      <c r="E249" s="237" t="s">
        <v>19</v>
      </c>
      <c r="F249" s="238" t="s">
        <v>80</v>
      </c>
      <c r="G249" s="236"/>
      <c r="H249" s="239">
        <v>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161</v>
      </c>
      <c r="AU249" s="245" t="s">
        <v>82</v>
      </c>
      <c r="AV249" s="13" t="s">
        <v>82</v>
      </c>
      <c r="AW249" s="13" t="s">
        <v>34</v>
      </c>
      <c r="AX249" s="13" t="s">
        <v>80</v>
      </c>
      <c r="AY249" s="245" t="s">
        <v>148</v>
      </c>
    </row>
    <row r="250" s="2" customFormat="1" ht="16.5" customHeight="1">
      <c r="A250" s="40"/>
      <c r="B250" s="41"/>
      <c r="C250" s="215" t="s">
        <v>392</v>
      </c>
      <c r="D250" s="215" t="s">
        <v>150</v>
      </c>
      <c r="E250" s="216" t="s">
        <v>393</v>
      </c>
      <c r="F250" s="217" t="s">
        <v>394</v>
      </c>
      <c r="G250" s="218" t="s">
        <v>179</v>
      </c>
      <c r="H250" s="219">
        <v>8</v>
      </c>
      <c r="I250" s="220"/>
      <c r="J250" s="221">
        <f>ROUND(I250*H250,2)</f>
        <v>0</v>
      </c>
      <c r="K250" s="217" t="s">
        <v>154</v>
      </c>
      <c r="L250" s="46"/>
      <c r="M250" s="222" t="s">
        <v>19</v>
      </c>
      <c r="N250" s="223" t="s">
        <v>44</v>
      </c>
      <c r="O250" s="86"/>
      <c r="P250" s="224">
        <f>O250*H250</f>
        <v>0</v>
      </c>
      <c r="Q250" s="224">
        <v>0</v>
      </c>
      <c r="R250" s="224">
        <f>Q250*H250</f>
        <v>0</v>
      </c>
      <c r="S250" s="224">
        <v>0.024</v>
      </c>
      <c r="T250" s="225">
        <f>S250*H250</f>
        <v>0.192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242</v>
      </c>
      <c r="AT250" s="226" t="s">
        <v>150</v>
      </c>
      <c r="AU250" s="226" t="s">
        <v>82</v>
      </c>
      <c r="AY250" s="19" t="s">
        <v>148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80</v>
      </c>
      <c r="BK250" s="227">
        <f>ROUND(I250*H250,2)</f>
        <v>0</v>
      </c>
      <c r="BL250" s="19" t="s">
        <v>242</v>
      </c>
      <c r="BM250" s="226" t="s">
        <v>395</v>
      </c>
    </row>
    <row r="251" s="2" customFormat="1">
      <c r="A251" s="40"/>
      <c r="B251" s="41"/>
      <c r="C251" s="42"/>
      <c r="D251" s="228" t="s">
        <v>157</v>
      </c>
      <c r="E251" s="42"/>
      <c r="F251" s="229" t="s">
        <v>396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157</v>
      </c>
      <c r="AU251" s="19" t="s">
        <v>82</v>
      </c>
    </row>
    <row r="252" s="2" customFormat="1">
      <c r="A252" s="40"/>
      <c r="B252" s="41"/>
      <c r="C252" s="42"/>
      <c r="D252" s="233" t="s">
        <v>159</v>
      </c>
      <c r="E252" s="42"/>
      <c r="F252" s="234" t="s">
        <v>397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159</v>
      </c>
      <c r="AU252" s="19" t="s">
        <v>82</v>
      </c>
    </row>
    <row r="253" s="13" customFormat="1">
      <c r="A253" s="13"/>
      <c r="B253" s="235"/>
      <c r="C253" s="236"/>
      <c r="D253" s="228" t="s">
        <v>161</v>
      </c>
      <c r="E253" s="237" t="s">
        <v>19</v>
      </c>
      <c r="F253" s="238" t="s">
        <v>191</v>
      </c>
      <c r="G253" s="236"/>
      <c r="H253" s="239">
        <v>8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161</v>
      </c>
      <c r="AU253" s="245" t="s">
        <v>82</v>
      </c>
      <c r="AV253" s="13" t="s">
        <v>82</v>
      </c>
      <c r="AW253" s="13" t="s">
        <v>34</v>
      </c>
      <c r="AX253" s="13" t="s">
        <v>80</v>
      </c>
      <c r="AY253" s="245" t="s">
        <v>148</v>
      </c>
    </row>
    <row r="254" s="2" customFormat="1" ht="16.5" customHeight="1">
      <c r="A254" s="40"/>
      <c r="B254" s="41"/>
      <c r="C254" s="215" t="s">
        <v>398</v>
      </c>
      <c r="D254" s="215" t="s">
        <v>150</v>
      </c>
      <c r="E254" s="216" t="s">
        <v>399</v>
      </c>
      <c r="F254" s="217" t="s">
        <v>400</v>
      </c>
      <c r="G254" s="218" t="s">
        <v>280</v>
      </c>
      <c r="H254" s="219">
        <v>0.081000000000000003</v>
      </c>
      <c r="I254" s="220"/>
      <c r="J254" s="221">
        <f>ROUND(I254*H254,2)</f>
        <v>0</v>
      </c>
      <c r="K254" s="217" t="s">
        <v>154</v>
      </c>
      <c r="L254" s="46"/>
      <c r="M254" s="222" t="s">
        <v>19</v>
      </c>
      <c r="N254" s="223" t="s">
        <v>44</v>
      </c>
      <c r="O254" s="86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242</v>
      </c>
      <c r="AT254" s="226" t="s">
        <v>150</v>
      </c>
      <c r="AU254" s="226" t="s">
        <v>82</v>
      </c>
      <c r="AY254" s="19" t="s">
        <v>148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80</v>
      </c>
      <c r="BK254" s="227">
        <f>ROUND(I254*H254,2)</f>
        <v>0</v>
      </c>
      <c r="BL254" s="19" t="s">
        <v>242</v>
      </c>
      <c r="BM254" s="226" t="s">
        <v>401</v>
      </c>
    </row>
    <row r="255" s="2" customFormat="1">
      <c r="A255" s="40"/>
      <c r="B255" s="41"/>
      <c r="C255" s="42"/>
      <c r="D255" s="228" t="s">
        <v>157</v>
      </c>
      <c r="E255" s="42"/>
      <c r="F255" s="229" t="s">
        <v>402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157</v>
      </c>
      <c r="AU255" s="19" t="s">
        <v>82</v>
      </c>
    </row>
    <row r="256" s="2" customFormat="1">
      <c r="A256" s="40"/>
      <c r="B256" s="41"/>
      <c r="C256" s="42"/>
      <c r="D256" s="233" t="s">
        <v>159</v>
      </c>
      <c r="E256" s="42"/>
      <c r="F256" s="234" t="s">
        <v>403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159</v>
      </c>
      <c r="AU256" s="19" t="s">
        <v>82</v>
      </c>
    </row>
    <row r="257" s="2" customFormat="1" ht="16.5" customHeight="1">
      <c r="A257" s="40"/>
      <c r="B257" s="41"/>
      <c r="C257" s="215" t="s">
        <v>404</v>
      </c>
      <c r="D257" s="215" t="s">
        <v>150</v>
      </c>
      <c r="E257" s="216" t="s">
        <v>405</v>
      </c>
      <c r="F257" s="217" t="s">
        <v>406</v>
      </c>
      <c r="G257" s="218" t="s">
        <v>280</v>
      </c>
      <c r="H257" s="219">
        <v>0.32400000000000001</v>
      </c>
      <c r="I257" s="220"/>
      <c r="J257" s="221">
        <f>ROUND(I257*H257,2)</f>
        <v>0</v>
      </c>
      <c r="K257" s="217" t="s">
        <v>154</v>
      </c>
      <c r="L257" s="46"/>
      <c r="M257" s="222" t="s">
        <v>19</v>
      </c>
      <c r="N257" s="223" t="s">
        <v>44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242</v>
      </c>
      <c r="AT257" s="226" t="s">
        <v>150</v>
      </c>
      <c r="AU257" s="226" t="s">
        <v>82</v>
      </c>
      <c r="AY257" s="19" t="s">
        <v>148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80</v>
      </c>
      <c r="BK257" s="227">
        <f>ROUND(I257*H257,2)</f>
        <v>0</v>
      </c>
      <c r="BL257" s="19" t="s">
        <v>242</v>
      </c>
      <c r="BM257" s="226" t="s">
        <v>407</v>
      </c>
    </row>
    <row r="258" s="2" customFormat="1">
      <c r="A258" s="40"/>
      <c r="B258" s="41"/>
      <c r="C258" s="42"/>
      <c r="D258" s="228" t="s">
        <v>157</v>
      </c>
      <c r="E258" s="42"/>
      <c r="F258" s="229" t="s">
        <v>408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157</v>
      </c>
      <c r="AU258" s="19" t="s">
        <v>82</v>
      </c>
    </row>
    <row r="259" s="2" customFormat="1">
      <c r="A259" s="40"/>
      <c r="B259" s="41"/>
      <c r="C259" s="42"/>
      <c r="D259" s="233" t="s">
        <v>159</v>
      </c>
      <c r="E259" s="42"/>
      <c r="F259" s="234" t="s">
        <v>409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159</v>
      </c>
      <c r="AU259" s="19" t="s">
        <v>82</v>
      </c>
    </row>
    <row r="260" s="13" customFormat="1">
      <c r="A260" s="13"/>
      <c r="B260" s="235"/>
      <c r="C260" s="236"/>
      <c r="D260" s="228" t="s">
        <v>161</v>
      </c>
      <c r="E260" s="237" t="s">
        <v>19</v>
      </c>
      <c r="F260" s="238" t="s">
        <v>410</v>
      </c>
      <c r="G260" s="236"/>
      <c r="H260" s="239">
        <v>0.32400000000000001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161</v>
      </c>
      <c r="AU260" s="245" t="s">
        <v>82</v>
      </c>
      <c r="AV260" s="13" t="s">
        <v>82</v>
      </c>
      <c r="AW260" s="13" t="s">
        <v>34</v>
      </c>
      <c r="AX260" s="13" t="s">
        <v>80</v>
      </c>
      <c r="AY260" s="245" t="s">
        <v>148</v>
      </c>
    </row>
    <row r="261" s="12" customFormat="1" ht="22.8" customHeight="1">
      <c r="A261" s="12"/>
      <c r="B261" s="199"/>
      <c r="C261" s="200"/>
      <c r="D261" s="201" t="s">
        <v>72</v>
      </c>
      <c r="E261" s="213" t="s">
        <v>411</v>
      </c>
      <c r="F261" s="213" t="s">
        <v>412</v>
      </c>
      <c r="G261" s="200"/>
      <c r="H261" s="200"/>
      <c r="I261" s="203"/>
      <c r="J261" s="214">
        <f>BK261</f>
        <v>0</v>
      </c>
      <c r="K261" s="200"/>
      <c r="L261" s="205"/>
      <c r="M261" s="206"/>
      <c r="N261" s="207"/>
      <c r="O261" s="207"/>
      <c r="P261" s="208">
        <f>SUM(P262:P277)</f>
        <v>0</v>
      </c>
      <c r="Q261" s="207"/>
      <c r="R261" s="208">
        <f>SUM(R262:R277)</f>
        <v>0.00080000000000000004</v>
      </c>
      <c r="S261" s="207"/>
      <c r="T261" s="209">
        <f>SUM(T262:T277)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82</v>
      </c>
      <c r="AT261" s="211" t="s">
        <v>72</v>
      </c>
      <c r="AU261" s="211" t="s">
        <v>80</v>
      </c>
      <c r="AY261" s="210" t="s">
        <v>148</v>
      </c>
      <c r="BK261" s="212">
        <f>SUM(BK262:BK277)</f>
        <v>0</v>
      </c>
    </row>
    <row r="262" s="2" customFormat="1" ht="16.5" customHeight="1">
      <c r="A262" s="40"/>
      <c r="B262" s="41"/>
      <c r="C262" s="215" t="s">
        <v>413</v>
      </c>
      <c r="D262" s="215" t="s">
        <v>150</v>
      </c>
      <c r="E262" s="216" t="s">
        <v>414</v>
      </c>
      <c r="F262" s="217" t="s">
        <v>415</v>
      </c>
      <c r="G262" s="218" t="s">
        <v>186</v>
      </c>
      <c r="H262" s="219">
        <v>4</v>
      </c>
      <c r="I262" s="220"/>
      <c r="J262" s="221">
        <f>ROUND(I262*H262,2)</f>
        <v>0</v>
      </c>
      <c r="K262" s="217" t="s">
        <v>154</v>
      </c>
      <c r="L262" s="46"/>
      <c r="M262" s="222" t="s">
        <v>19</v>
      </c>
      <c r="N262" s="223" t="s">
        <v>44</v>
      </c>
      <c r="O262" s="86"/>
      <c r="P262" s="224">
        <f>O262*H262</f>
        <v>0</v>
      </c>
      <c r="Q262" s="224">
        <v>4.0000000000000003E-05</v>
      </c>
      <c r="R262" s="224">
        <f>Q262*H262</f>
        <v>0.00016000000000000001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242</v>
      </c>
      <c r="AT262" s="226" t="s">
        <v>150</v>
      </c>
      <c r="AU262" s="226" t="s">
        <v>82</v>
      </c>
      <c r="AY262" s="19" t="s">
        <v>148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80</v>
      </c>
      <c r="BK262" s="227">
        <f>ROUND(I262*H262,2)</f>
        <v>0</v>
      </c>
      <c r="BL262" s="19" t="s">
        <v>242</v>
      </c>
      <c r="BM262" s="226" t="s">
        <v>416</v>
      </c>
    </row>
    <row r="263" s="2" customFormat="1">
      <c r="A263" s="40"/>
      <c r="B263" s="41"/>
      <c r="C263" s="42"/>
      <c r="D263" s="228" t="s">
        <v>157</v>
      </c>
      <c r="E263" s="42"/>
      <c r="F263" s="229" t="s">
        <v>417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157</v>
      </c>
      <c r="AU263" s="19" t="s">
        <v>82</v>
      </c>
    </row>
    <row r="264" s="2" customFormat="1">
      <c r="A264" s="40"/>
      <c r="B264" s="41"/>
      <c r="C264" s="42"/>
      <c r="D264" s="233" t="s">
        <v>159</v>
      </c>
      <c r="E264" s="42"/>
      <c r="F264" s="234" t="s">
        <v>418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159</v>
      </c>
      <c r="AU264" s="19" t="s">
        <v>82</v>
      </c>
    </row>
    <row r="265" s="2" customFormat="1">
      <c r="A265" s="40"/>
      <c r="B265" s="41"/>
      <c r="C265" s="42"/>
      <c r="D265" s="228" t="s">
        <v>210</v>
      </c>
      <c r="E265" s="42"/>
      <c r="F265" s="256" t="s">
        <v>419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210</v>
      </c>
      <c r="AU265" s="19" t="s">
        <v>82</v>
      </c>
    </row>
    <row r="266" s="13" customFormat="1">
      <c r="A266" s="13"/>
      <c r="B266" s="235"/>
      <c r="C266" s="236"/>
      <c r="D266" s="228" t="s">
        <v>161</v>
      </c>
      <c r="E266" s="237" t="s">
        <v>19</v>
      </c>
      <c r="F266" s="238" t="s">
        <v>155</v>
      </c>
      <c r="G266" s="236"/>
      <c r="H266" s="239">
        <v>4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161</v>
      </c>
      <c r="AU266" s="245" t="s">
        <v>82</v>
      </c>
      <c r="AV266" s="13" t="s">
        <v>82</v>
      </c>
      <c r="AW266" s="13" t="s">
        <v>34</v>
      </c>
      <c r="AX266" s="13" t="s">
        <v>80</v>
      </c>
      <c r="AY266" s="245" t="s">
        <v>148</v>
      </c>
    </row>
    <row r="267" s="2" customFormat="1" ht="16.5" customHeight="1">
      <c r="A267" s="40"/>
      <c r="B267" s="41"/>
      <c r="C267" s="246" t="s">
        <v>420</v>
      </c>
      <c r="D267" s="246" t="s">
        <v>206</v>
      </c>
      <c r="E267" s="247" t="s">
        <v>421</v>
      </c>
      <c r="F267" s="248" t="s">
        <v>422</v>
      </c>
      <c r="G267" s="249" t="s">
        <v>186</v>
      </c>
      <c r="H267" s="250">
        <v>4</v>
      </c>
      <c r="I267" s="251"/>
      <c r="J267" s="252">
        <f>ROUND(I267*H267,2)</f>
        <v>0</v>
      </c>
      <c r="K267" s="248" t="s">
        <v>154</v>
      </c>
      <c r="L267" s="253"/>
      <c r="M267" s="254" t="s">
        <v>19</v>
      </c>
      <c r="N267" s="255" t="s">
        <v>44</v>
      </c>
      <c r="O267" s="86"/>
      <c r="P267" s="224">
        <f>O267*H267</f>
        <v>0</v>
      </c>
      <c r="Q267" s="224">
        <v>0.00016000000000000001</v>
      </c>
      <c r="R267" s="224">
        <f>Q267*H267</f>
        <v>0.00064000000000000005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352</v>
      </c>
      <c r="AT267" s="226" t="s">
        <v>206</v>
      </c>
      <c r="AU267" s="226" t="s">
        <v>82</v>
      </c>
      <c r="AY267" s="19" t="s">
        <v>148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80</v>
      </c>
      <c r="BK267" s="227">
        <f>ROUND(I267*H267,2)</f>
        <v>0</v>
      </c>
      <c r="BL267" s="19" t="s">
        <v>242</v>
      </c>
      <c r="BM267" s="226" t="s">
        <v>423</v>
      </c>
    </row>
    <row r="268" s="2" customFormat="1">
      <c r="A268" s="40"/>
      <c r="B268" s="41"/>
      <c r="C268" s="42"/>
      <c r="D268" s="228" t="s">
        <v>157</v>
      </c>
      <c r="E268" s="42"/>
      <c r="F268" s="229" t="s">
        <v>422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157</v>
      </c>
      <c r="AU268" s="19" t="s">
        <v>82</v>
      </c>
    </row>
    <row r="269" s="2" customFormat="1">
      <c r="A269" s="40"/>
      <c r="B269" s="41"/>
      <c r="C269" s="42"/>
      <c r="D269" s="228" t="s">
        <v>210</v>
      </c>
      <c r="E269" s="42"/>
      <c r="F269" s="256" t="s">
        <v>424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210</v>
      </c>
      <c r="AU269" s="19" t="s">
        <v>82</v>
      </c>
    </row>
    <row r="270" s="13" customFormat="1">
      <c r="A270" s="13"/>
      <c r="B270" s="235"/>
      <c r="C270" s="236"/>
      <c r="D270" s="228" t="s">
        <v>161</v>
      </c>
      <c r="E270" s="237" t="s">
        <v>19</v>
      </c>
      <c r="F270" s="238" t="s">
        <v>155</v>
      </c>
      <c r="G270" s="236"/>
      <c r="H270" s="239">
        <v>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161</v>
      </c>
      <c r="AU270" s="245" t="s">
        <v>82</v>
      </c>
      <c r="AV270" s="13" t="s">
        <v>82</v>
      </c>
      <c r="AW270" s="13" t="s">
        <v>34</v>
      </c>
      <c r="AX270" s="13" t="s">
        <v>80</v>
      </c>
      <c r="AY270" s="245" t="s">
        <v>148</v>
      </c>
    </row>
    <row r="271" s="2" customFormat="1" ht="16.5" customHeight="1">
      <c r="A271" s="40"/>
      <c r="B271" s="41"/>
      <c r="C271" s="215" t="s">
        <v>425</v>
      </c>
      <c r="D271" s="215" t="s">
        <v>150</v>
      </c>
      <c r="E271" s="216" t="s">
        <v>426</v>
      </c>
      <c r="F271" s="217" t="s">
        <v>427</v>
      </c>
      <c r="G271" s="218" t="s">
        <v>280</v>
      </c>
      <c r="H271" s="219">
        <v>0.01</v>
      </c>
      <c r="I271" s="220"/>
      <c r="J271" s="221">
        <f>ROUND(I271*H271,2)</f>
        <v>0</v>
      </c>
      <c r="K271" s="217" t="s">
        <v>154</v>
      </c>
      <c r="L271" s="46"/>
      <c r="M271" s="222" t="s">
        <v>19</v>
      </c>
      <c r="N271" s="223" t="s">
        <v>44</v>
      </c>
      <c r="O271" s="86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242</v>
      </c>
      <c r="AT271" s="226" t="s">
        <v>150</v>
      </c>
      <c r="AU271" s="226" t="s">
        <v>82</v>
      </c>
      <c r="AY271" s="19" t="s">
        <v>148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80</v>
      </c>
      <c r="BK271" s="227">
        <f>ROUND(I271*H271,2)</f>
        <v>0</v>
      </c>
      <c r="BL271" s="19" t="s">
        <v>242</v>
      </c>
      <c r="BM271" s="226" t="s">
        <v>428</v>
      </c>
    </row>
    <row r="272" s="2" customFormat="1">
      <c r="A272" s="40"/>
      <c r="B272" s="41"/>
      <c r="C272" s="42"/>
      <c r="D272" s="228" t="s">
        <v>157</v>
      </c>
      <c r="E272" s="42"/>
      <c r="F272" s="229" t="s">
        <v>429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157</v>
      </c>
      <c r="AU272" s="19" t="s">
        <v>82</v>
      </c>
    </row>
    <row r="273" s="2" customFormat="1">
      <c r="A273" s="40"/>
      <c r="B273" s="41"/>
      <c r="C273" s="42"/>
      <c r="D273" s="233" t="s">
        <v>159</v>
      </c>
      <c r="E273" s="42"/>
      <c r="F273" s="234" t="s">
        <v>430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159</v>
      </c>
      <c r="AU273" s="19" t="s">
        <v>82</v>
      </c>
    </row>
    <row r="274" s="2" customFormat="1" ht="21.75" customHeight="1">
      <c r="A274" s="40"/>
      <c r="B274" s="41"/>
      <c r="C274" s="215" t="s">
        <v>431</v>
      </c>
      <c r="D274" s="215" t="s">
        <v>150</v>
      </c>
      <c r="E274" s="216" t="s">
        <v>432</v>
      </c>
      <c r="F274" s="217" t="s">
        <v>433</v>
      </c>
      <c r="G274" s="218" t="s">
        <v>280</v>
      </c>
      <c r="H274" s="219">
        <v>0.0040000000000000001</v>
      </c>
      <c r="I274" s="220"/>
      <c r="J274" s="221">
        <f>ROUND(I274*H274,2)</f>
        <v>0</v>
      </c>
      <c r="K274" s="217" t="s">
        <v>154</v>
      </c>
      <c r="L274" s="46"/>
      <c r="M274" s="222" t="s">
        <v>19</v>
      </c>
      <c r="N274" s="223" t="s">
        <v>44</v>
      </c>
      <c r="O274" s="86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242</v>
      </c>
      <c r="AT274" s="226" t="s">
        <v>150</v>
      </c>
      <c r="AU274" s="226" t="s">
        <v>82</v>
      </c>
      <c r="AY274" s="19" t="s">
        <v>148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80</v>
      </c>
      <c r="BK274" s="227">
        <f>ROUND(I274*H274,2)</f>
        <v>0</v>
      </c>
      <c r="BL274" s="19" t="s">
        <v>242</v>
      </c>
      <c r="BM274" s="226" t="s">
        <v>434</v>
      </c>
    </row>
    <row r="275" s="2" customFormat="1">
      <c r="A275" s="40"/>
      <c r="B275" s="41"/>
      <c r="C275" s="42"/>
      <c r="D275" s="228" t="s">
        <v>157</v>
      </c>
      <c r="E275" s="42"/>
      <c r="F275" s="229" t="s">
        <v>435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157</v>
      </c>
      <c r="AU275" s="19" t="s">
        <v>82</v>
      </c>
    </row>
    <row r="276" s="2" customFormat="1">
      <c r="A276" s="40"/>
      <c r="B276" s="41"/>
      <c r="C276" s="42"/>
      <c r="D276" s="233" t="s">
        <v>159</v>
      </c>
      <c r="E276" s="42"/>
      <c r="F276" s="234" t="s">
        <v>436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159</v>
      </c>
      <c r="AU276" s="19" t="s">
        <v>82</v>
      </c>
    </row>
    <row r="277" s="13" customFormat="1">
      <c r="A277" s="13"/>
      <c r="B277" s="235"/>
      <c r="C277" s="236"/>
      <c r="D277" s="228" t="s">
        <v>161</v>
      </c>
      <c r="E277" s="237" t="s">
        <v>19</v>
      </c>
      <c r="F277" s="238" t="s">
        <v>437</v>
      </c>
      <c r="G277" s="236"/>
      <c r="H277" s="239">
        <v>0.0040000000000000001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161</v>
      </c>
      <c r="AU277" s="245" t="s">
        <v>82</v>
      </c>
      <c r="AV277" s="13" t="s">
        <v>82</v>
      </c>
      <c r="AW277" s="13" t="s">
        <v>34</v>
      </c>
      <c r="AX277" s="13" t="s">
        <v>80</v>
      </c>
      <c r="AY277" s="245" t="s">
        <v>148</v>
      </c>
    </row>
    <row r="278" s="12" customFormat="1" ht="22.8" customHeight="1">
      <c r="A278" s="12"/>
      <c r="B278" s="199"/>
      <c r="C278" s="200"/>
      <c r="D278" s="201" t="s">
        <v>72</v>
      </c>
      <c r="E278" s="213" t="s">
        <v>438</v>
      </c>
      <c r="F278" s="213" t="s">
        <v>439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SUM(P279:P323)</f>
        <v>0</v>
      </c>
      <c r="Q278" s="207"/>
      <c r="R278" s="208">
        <f>SUM(R279:R323)</f>
        <v>0.8518078</v>
      </c>
      <c r="S278" s="207"/>
      <c r="T278" s="209">
        <f>SUM(T279:T323)</f>
        <v>0.176616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82</v>
      </c>
      <c r="AT278" s="211" t="s">
        <v>72</v>
      </c>
      <c r="AU278" s="211" t="s">
        <v>80</v>
      </c>
      <c r="AY278" s="210" t="s">
        <v>148</v>
      </c>
      <c r="BK278" s="212">
        <f>SUM(BK279:BK323)</f>
        <v>0</v>
      </c>
    </row>
    <row r="279" s="2" customFormat="1" ht="16.5" customHeight="1">
      <c r="A279" s="40"/>
      <c r="B279" s="41"/>
      <c r="C279" s="215" t="s">
        <v>440</v>
      </c>
      <c r="D279" s="215" t="s">
        <v>150</v>
      </c>
      <c r="E279" s="216" t="s">
        <v>441</v>
      </c>
      <c r="F279" s="217" t="s">
        <v>442</v>
      </c>
      <c r="G279" s="218" t="s">
        <v>153</v>
      </c>
      <c r="H279" s="219">
        <v>44.100000000000001</v>
      </c>
      <c r="I279" s="220"/>
      <c r="J279" s="221">
        <f>ROUND(I279*H279,2)</f>
        <v>0</v>
      </c>
      <c r="K279" s="217" t="s">
        <v>154</v>
      </c>
      <c r="L279" s="46"/>
      <c r="M279" s="222" t="s">
        <v>19</v>
      </c>
      <c r="N279" s="223" t="s">
        <v>44</v>
      </c>
      <c r="O279" s="86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242</v>
      </c>
      <c r="AT279" s="226" t="s">
        <v>150</v>
      </c>
      <c r="AU279" s="226" t="s">
        <v>82</v>
      </c>
      <c r="AY279" s="19" t="s">
        <v>148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80</v>
      </c>
      <c r="BK279" s="227">
        <f>ROUND(I279*H279,2)</f>
        <v>0</v>
      </c>
      <c r="BL279" s="19" t="s">
        <v>242</v>
      </c>
      <c r="BM279" s="226" t="s">
        <v>443</v>
      </c>
    </row>
    <row r="280" s="2" customFormat="1">
      <c r="A280" s="40"/>
      <c r="B280" s="41"/>
      <c r="C280" s="42"/>
      <c r="D280" s="228" t="s">
        <v>157</v>
      </c>
      <c r="E280" s="42"/>
      <c r="F280" s="229" t="s">
        <v>444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157</v>
      </c>
      <c r="AU280" s="19" t="s">
        <v>82</v>
      </c>
    </row>
    <row r="281" s="2" customFormat="1">
      <c r="A281" s="40"/>
      <c r="B281" s="41"/>
      <c r="C281" s="42"/>
      <c r="D281" s="233" t="s">
        <v>159</v>
      </c>
      <c r="E281" s="42"/>
      <c r="F281" s="234" t="s">
        <v>445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159</v>
      </c>
      <c r="AU281" s="19" t="s">
        <v>82</v>
      </c>
    </row>
    <row r="282" s="13" customFormat="1">
      <c r="A282" s="13"/>
      <c r="B282" s="235"/>
      <c r="C282" s="236"/>
      <c r="D282" s="228" t="s">
        <v>161</v>
      </c>
      <c r="E282" s="237" t="s">
        <v>19</v>
      </c>
      <c r="F282" s="238" t="s">
        <v>223</v>
      </c>
      <c r="G282" s="236"/>
      <c r="H282" s="239">
        <v>44.100000000000001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161</v>
      </c>
      <c r="AU282" s="245" t="s">
        <v>82</v>
      </c>
      <c r="AV282" s="13" t="s">
        <v>82</v>
      </c>
      <c r="AW282" s="13" t="s">
        <v>34</v>
      </c>
      <c r="AX282" s="13" t="s">
        <v>80</v>
      </c>
      <c r="AY282" s="245" t="s">
        <v>148</v>
      </c>
    </row>
    <row r="283" s="2" customFormat="1" ht="16.5" customHeight="1">
      <c r="A283" s="40"/>
      <c r="B283" s="41"/>
      <c r="C283" s="215" t="s">
        <v>446</v>
      </c>
      <c r="D283" s="215" t="s">
        <v>150</v>
      </c>
      <c r="E283" s="216" t="s">
        <v>447</v>
      </c>
      <c r="F283" s="217" t="s">
        <v>448</v>
      </c>
      <c r="G283" s="218" t="s">
        <v>153</v>
      </c>
      <c r="H283" s="219">
        <v>44.100000000000001</v>
      </c>
      <c r="I283" s="220"/>
      <c r="J283" s="221">
        <f>ROUND(I283*H283,2)</f>
        <v>0</v>
      </c>
      <c r="K283" s="217" t="s">
        <v>154</v>
      </c>
      <c r="L283" s="46"/>
      <c r="M283" s="222" t="s">
        <v>19</v>
      </c>
      <c r="N283" s="223" t="s">
        <v>44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242</v>
      </c>
      <c r="AT283" s="226" t="s">
        <v>150</v>
      </c>
      <c r="AU283" s="226" t="s">
        <v>82</v>
      </c>
      <c r="AY283" s="19" t="s">
        <v>148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80</v>
      </c>
      <c r="BK283" s="227">
        <f>ROUND(I283*H283,2)</f>
        <v>0</v>
      </c>
      <c r="BL283" s="19" t="s">
        <v>242</v>
      </c>
      <c r="BM283" s="226" t="s">
        <v>449</v>
      </c>
    </row>
    <row r="284" s="2" customFormat="1">
      <c r="A284" s="40"/>
      <c r="B284" s="41"/>
      <c r="C284" s="42"/>
      <c r="D284" s="228" t="s">
        <v>157</v>
      </c>
      <c r="E284" s="42"/>
      <c r="F284" s="229" t="s">
        <v>450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157</v>
      </c>
      <c r="AU284" s="19" t="s">
        <v>82</v>
      </c>
    </row>
    <row r="285" s="2" customFormat="1">
      <c r="A285" s="40"/>
      <c r="B285" s="41"/>
      <c r="C285" s="42"/>
      <c r="D285" s="233" t="s">
        <v>159</v>
      </c>
      <c r="E285" s="42"/>
      <c r="F285" s="234" t="s">
        <v>451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159</v>
      </c>
      <c r="AU285" s="19" t="s">
        <v>82</v>
      </c>
    </row>
    <row r="286" s="13" customFormat="1">
      <c r="A286" s="13"/>
      <c r="B286" s="235"/>
      <c r="C286" s="236"/>
      <c r="D286" s="228" t="s">
        <v>161</v>
      </c>
      <c r="E286" s="237" t="s">
        <v>19</v>
      </c>
      <c r="F286" s="238" t="s">
        <v>223</v>
      </c>
      <c r="G286" s="236"/>
      <c r="H286" s="239">
        <v>44.100000000000001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161</v>
      </c>
      <c r="AU286" s="245" t="s">
        <v>82</v>
      </c>
      <c r="AV286" s="13" t="s">
        <v>82</v>
      </c>
      <c r="AW286" s="13" t="s">
        <v>34</v>
      </c>
      <c r="AX286" s="13" t="s">
        <v>80</v>
      </c>
      <c r="AY286" s="245" t="s">
        <v>148</v>
      </c>
    </row>
    <row r="287" s="2" customFormat="1" ht="16.5" customHeight="1">
      <c r="A287" s="40"/>
      <c r="B287" s="41"/>
      <c r="C287" s="215" t="s">
        <v>452</v>
      </c>
      <c r="D287" s="215" t="s">
        <v>150</v>
      </c>
      <c r="E287" s="216" t="s">
        <v>453</v>
      </c>
      <c r="F287" s="217" t="s">
        <v>454</v>
      </c>
      <c r="G287" s="218" t="s">
        <v>153</v>
      </c>
      <c r="H287" s="219">
        <v>44.100000000000001</v>
      </c>
      <c r="I287" s="220"/>
      <c r="J287" s="221">
        <f>ROUND(I287*H287,2)</f>
        <v>0</v>
      </c>
      <c r="K287" s="217" t="s">
        <v>154</v>
      </c>
      <c r="L287" s="46"/>
      <c r="M287" s="222" t="s">
        <v>19</v>
      </c>
      <c r="N287" s="223" t="s">
        <v>44</v>
      </c>
      <c r="O287" s="86"/>
      <c r="P287" s="224">
        <f>O287*H287</f>
        <v>0</v>
      </c>
      <c r="Q287" s="224">
        <v>3.0000000000000001E-05</v>
      </c>
      <c r="R287" s="224">
        <f>Q287*H287</f>
        <v>0.0013230000000000002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242</v>
      </c>
      <c r="AT287" s="226" t="s">
        <v>150</v>
      </c>
      <c r="AU287" s="226" t="s">
        <v>82</v>
      </c>
      <c r="AY287" s="19" t="s">
        <v>148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80</v>
      </c>
      <c r="BK287" s="227">
        <f>ROUND(I287*H287,2)</f>
        <v>0</v>
      </c>
      <c r="BL287" s="19" t="s">
        <v>242</v>
      </c>
      <c r="BM287" s="226" t="s">
        <v>455</v>
      </c>
    </row>
    <row r="288" s="2" customFormat="1">
      <c r="A288" s="40"/>
      <c r="B288" s="41"/>
      <c r="C288" s="42"/>
      <c r="D288" s="228" t="s">
        <v>157</v>
      </c>
      <c r="E288" s="42"/>
      <c r="F288" s="229" t="s">
        <v>456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157</v>
      </c>
      <c r="AU288" s="19" t="s">
        <v>82</v>
      </c>
    </row>
    <row r="289" s="2" customFormat="1">
      <c r="A289" s="40"/>
      <c r="B289" s="41"/>
      <c r="C289" s="42"/>
      <c r="D289" s="233" t="s">
        <v>159</v>
      </c>
      <c r="E289" s="42"/>
      <c r="F289" s="234" t="s">
        <v>457</v>
      </c>
      <c r="G289" s="42"/>
      <c r="H289" s="42"/>
      <c r="I289" s="230"/>
      <c r="J289" s="42"/>
      <c r="K289" s="42"/>
      <c r="L289" s="46"/>
      <c r="M289" s="231"/>
      <c r="N289" s="23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159</v>
      </c>
      <c r="AU289" s="19" t="s">
        <v>82</v>
      </c>
    </row>
    <row r="290" s="13" customFormat="1">
      <c r="A290" s="13"/>
      <c r="B290" s="235"/>
      <c r="C290" s="236"/>
      <c r="D290" s="228" t="s">
        <v>161</v>
      </c>
      <c r="E290" s="237" t="s">
        <v>19</v>
      </c>
      <c r="F290" s="238" t="s">
        <v>223</v>
      </c>
      <c r="G290" s="236"/>
      <c r="H290" s="239">
        <v>44.100000000000001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161</v>
      </c>
      <c r="AU290" s="245" t="s">
        <v>82</v>
      </c>
      <c r="AV290" s="13" t="s">
        <v>82</v>
      </c>
      <c r="AW290" s="13" t="s">
        <v>34</v>
      </c>
      <c r="AX290" s="13" t="s">
        <v>80</v>
      </c>
      <c r="AY290" s="245" t="s">
        <v>148</v>
      </c>
    </row>
    <row r="291" s="2" customFormat="1" ht="21.75" customHeight="1">
      <c r="A291" s="40"/>
      <c r="B291" s="41"/>
      <c r="C291" s="215" t="s">
        <v>458</v>
      </c>
      <c r="D291" s="215" t="s">
        <v>150</v>
      </c>
      <c r="E291" s="216" t="s">
        <v>459</v>
      </c>
      <c r="F291" s="217" t="s">
        <v>460</v>
      </c>
      <c r="G291" s="218" t="s">
        <v>153</v>
      </c>
      <c r="H291" s="219">
        <v>44.100000000000001</v>
      </c>
      <c r="I291" s="220"/>
      <c r="J291" s="221">
        <f>ROUND(I291*H291,2)</f>
        <v>0</v>
      </c>
      <c r="K291" s="217" t="s">
        <v>154</v>
      </c>
      <c r="L291" s="46"/>
      <c r="M291" s="222" t="s">
        <v>19</v>
      </c>
      <c r="N291" s="223" t="s">
        <v>44</v>
      </c>
      <c r="O291" s="86"/>
      <c r="P291" s="224">
        <f>O291*H291</f>
        <v>0</v>
      </c>
      <c r="Q291" s="224">
        <v>0.014999999999999999</v>
      </c>
      <c r="R291" s="224">
        <f>Q291*H291</f>
        <v>0.66149999999999998</v>
      </c>
      <c r="S291" s="224">
        <v>0</v>
      </c>
      <c r="T291" s="22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6" t="s">
        <v>242</v>
      </c>
      <c r="AT291" s="226" t="s">
        <v>150</v>
      </c>
      <c r="AU291" s="226" t="s">
        <v>82</v>
      </c>
      <c r="AY291" s="19" t="s">
        <v>148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80</v>
      </c>
      <c r="BK291" s="227">
        <f>ROUND(I291*H291,2)</f>
        <v>0</v>
      </c>
      <c r="BL291" s="19" t="s">
        <v>242</v>
      </c>
      <c r="BM291" s="226" t="s">
        <v>461</v>
      </c>
    </row>
    <row r="292" s="2" customFormat="1">
      <c r="A292" s="40"/>
      <c r="B292" s="41"/>
      <c r="C292" s="42"/>
      <c r="D292" s="228" t="s">
        <v>157</v>
      </c>
      <c r="E292" s="42"/>
      <c r="F292" s="229" t="s">
        <v>460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157</v>
      </c>
      <c r="AU292" s="19" t="s">
        <v>82</v>
      </c>
    </row>
    <row r="293" s="2" customFormat="1">
      <c r="A293" s="40"/>
      <c r="B293" s="41"/>
      <c r="C293" s="42"/>
      <c r="D293" s="233" t="s">
        <v>159</v>
      </c>
      <c r="E293" s="42"/>
      <c r="F293" s="234" t="s">
        <v>462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159</v>
      </c>
      <c r="AU293" s="19" t="s">
        <v>82</v>
      </c>
    </row>
    <row r="294" s="13" customFormat="1">
      <c r="A294" s="13"/>
      <c r="B294" s="235"/>
      <c r="C294" s="236"/>
      <c r="D294" s="228" t="s">
        <v>161</v>
      </c>
      <c r="E294" s="237" t="s">
        <v>19</v>
      </c>
      <c r="F294" s="238" t="s">
        <v>223</v>
      </c>
      <c r="G294" s="236"/>
      <c r="H294" s="239">
        <v>44.100000000000001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161</v>
      </c>
      <c r="AU294" s="245" t="s">
        <v>82</v>
      </c>
      <c r="AV294" s="13" t="s">
        <v>82</v>
      </c>
      <c r="AW294" s="13" t="s">
        <v>34</v>
      </c>
      <c r="AX294" s="13" t="s">
        <v>80</v>
      </c>
      <c r="AY294" s="245" t="s">
        <v>148</v>
      </c>
    </row>
    <row r="295" s="2" customFormat="1" ht="16.5" customHeight="1">
      <c r="A295" s="40"/>
      <c r="B295" s="41"/>
      <c r="C295" s="215" t="s">
        <v>463</v>
      </c>
      <c r="D295" s="215" t="s">
        <v>150</v>
      </c>
      <c r="E295" s="216" t="s">
        <v>464</v>
      </c>
      <c r="F295" s="217" t="s">
        <v>465</v>
      </c>
      <c r="G295" s="218" t="s">
        <v>153</v>
      </c>
      <c r="H295" s="219">
        <v>53.520000000000003</v>
      </c>
      <c r="I295" s="220"/>
      <c r="J295" s="221">
        <f>ROUND(I295*H295,2)</f>
        <v>0</v>
      </c>
      <c r="K295" s="217" t="s">
        <v>154</v>
      </c>
      <c r="L295" s="46"/>
      <c r="M295" s="222" t="s">
        <v>19</v>
      </c>
      <c r="N295" s="223" t="s">
        <v>44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0.0030000000000000001</v>
      </c>
      <c r="T295" s="225">
        <f>S295*H295</f>
        <v>0.16056000000000001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242</v>
      </c>
      <c r="AT295" s="226" t="s">
        <v>150</v>
      </c>
      <c r="AU295" s="226" t="s">
        <v>82</v>
      </c>
      <c r="AY295" s="19" t="s">
        <v>148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80</v>
      </c>
      <c r="BK295" s="227">
        <f>ROUND(I295*H295,2)</f>
        <v>0</v>
      </c>
      <c r="BL295" s="19" t="s">
        <v>242</v>
      </c>
      <c r="BM295" s="226" t="s">
        <v>466</v>
      </c>
    </row>
    <row r="296" s="2" customFormat="1">
      <c r="A296" s="40"/>
      <c r="B296" s="41"/>
      <c r="C296" s="42"/>
      <c r="D296" s="228" t="s">
        <v>157</v>
      </c>
      <c r="E296" s="42"/>
      <c r="F296" s="229" t="s">
        <v>467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157</v>
      </c>
      <c r="AU296" s="19" t="s">
        <v>82</v>
      </c>
    </row>
    <row r="297" s="2" customFormat="1">
      <c r="A297" s="40"/>
      <c r="B297" s="41"/>
      <c r="C297" s="42"/>
      <c r="D297" s="233" t="s">
        <v>159</v>
      </c>
      <c r="E297" s="42"/>
      <c r="F297" s="234" t="s">
        <v>468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159</v>
      </c>
      <c r="AU297" s="19" t="s">
        <v>82</v>
      </c>
    </row>
    <row r="298" s="13" customFormat="1">
      <c r="A298" s="13"/>
      <c r="B298" s="235"/>
      <c r="C298" s="236"/>
      <c r="D298" s="228" t="s">
        <v>161</v>
      </c>
      <c r="E298" s="237" t="s">
        <v>19</v>
      </c>
      <c r="F298" s="238" t="s">
        <v>469</v>
      </c>
      <c r="G298" s="236"/>
      <c r="H298" s="239">
        <v>53.520000000000003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161</v>
      </c>
      <c r="AU298" s="245" t="s">
        <v>82</v>
      </c>
      <c r="AV298" s="13" t="s">
        <v>82</v>
      </c>
      <c r="AW298" s="13" t="s">
        <v>34</v>
      </c>
      <c r="AX298" s="13" t="s">
        <v>80</v>
      </c>
      <c r="AY298" s="245" t="s">
        <v>148</v>
      </c>
    </row>
    <row r="299" s="2" customFormat="1" ht="16.5" customHeight="1">
      <c r="A299" s="40"/>
      <c r="B299" s="41"/>
      <c r="C299" s="215" t="s">
        <v>470</v>
      </c>
      <c r="D299" s="215" t="s">
        <v>150</v>
      </c>
      <c r="E299" s="216" t="s">
        <v>471</v>
      </c>
      <c r="F299" s="217" t="s">
        <v>472</v>
      </c>
      <c r="G299" s="218" t="s">
        <v>153</v>
      </c>
      <c r="H299" s="219">
        <v>44.100000000000001</v>
      </c>
      <c r="I299" s="220"/>
      <c r="J299" s="221">
        <f>ROUND(I299*H299,2)</f>
        <v>0</v>
      </c>
      <c r="K299" s="217" t="s">
        <v>154</v>
      </c>
      <c r="L299" s="46"/>
      <c r="M299" s="222" t="s">
        <v>19</v>
      </c>
      <c r="N299" s="223" t="s">
        <v>44</v>
      </c>
      <c r="O299" s="86"/>
      <c r="P299" s="224">
        <f>O299*H299</f>
        <v>0</v>
      </c>
      <c r="Q299" s="224">
        <v>0.00029999999999999997</v>
      </c>
      <c r="R299" s="224">
        <f>Q299*H299</f>
        <v>0.013229999999999999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242</v>
      </c>
      <c r="AT299" s="226" t="s">
        <v>150</v>
      </c>
      <c r="AU299" s="226" t="s">
        <v>82</v>
      </c>
      <c r="AY299" s="19" t="s">
        <v>148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80</v>
      </c>
      <c r="BK299" s="227">
        <f>ROUND(I299*H299,2)</f>
        <v>0</v>
      </c>
      <c r="BL299" s="19" t="s">
        <v>242</v>
      </c>
      <c r="BM299" s="226" t="s">
        <v>473</v>
      </c>
    </row>
    <row r="300" s="2" customFormat="1">
      <c r="A300" s="40"/>
      <c r="B300" s="41"/>
      <c r="C300" s="42"/>
      <c r="D300" s="228" t="s">
        <v>157</v>
      </c>
      <c r="E300" s="42"/>
      <c r="F300" s="229" t="s">
        <v>474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157</v>
      </c>
      <c r="AU300" s="19" t="s">
        <v>82</v>
      </c>
    </row>
    <row r="301" s="2" customFormat="1">
      <c r="A301" s="40"/>
      <c r="B301" s="41"/>
      <c r="C301" s="42"/>
      <c r="D301" s="233" t="s">
        <v>159</v>
      </c>
      <c r="E301" s="42"/>
      <c r="F301" s="234" t="s">
        <v>475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159</v>
      </c>
      <c r="AU301" s="19" t="s">
        <v>82</v>
      </c>
    </row>
    <row r="302" s="13" customFormat="1">
      <c r="A302" s="13"/>
      <c r="B302" s="235"/>
      <c r="C302" s="236"/>
      <c r="D302" s="228" t="s">
        <v>161</v>
      </c>
      <c r="E302" s="237" t="s">
        <v>19</v>
      </c>
      <c r="F302" s="238" t="s">
        <v>223</v>
      </c>
      <c r="G302" s="236"/>
      <c r="H302" s="239">
        <v>44.100000000000001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161</v>
      </c>
      <c r="AU302" s="245" t="s">
        <v>82</v>
      </c>
      <c r="AV302" s="13" t="s">
        <v>82</v>
      </c>
      <c r="AW302" s="13" t="s">
        <v>34</v>
      </c>
      <c r="AX302" s="13" t="s">
        <v>80</v>
      </c>
      <c r="AY302" s="245" t="s">
        <v>148</v>
      </c>
    </row>
    <row r="303" s="2" customFormat="1" ht="24.15" customHeight="1">
      <c r="A303" s="40"/>
      <c r="B303" s="41"/>
      <c r="C303" s="246" t="s">
        <v>476</v>
      </c>
      <c r="D303" s="246" t="s">
        <v>206</v>
      </c>
      <c r="E303" s="247" t="s">
        <v>477</v>
      </c>
      <c r="F303" s="248" t="s">
        <v>478</v>
      </c>
      <c r="G303" s="249" t="s">
        <v>153</v>
      </c>
      <c r="H303" s="250">
        <v>54.268999999999998</v>
      </c>
      <c r="I303" s="251"/>
      <c r="J303" s="252">
        <f>ROUND(I303*H303,2)</f>
        <v>0</v>
      </c>
      <c r="K303" s="248" t="s">
        <v>154</v>
      </c>
      <c r="L303" s="253"/>
      <c r="M303" s="254" t="s">
        <v>19</v>
      </c>
      <c r="N303" s="255" t="s">
        <v>44</v>
      </c>
      <c r="O303" s="86"/>
      <c r="P303" s="224">
        <f>O303*H303</f>
        <v>0</v>
      </c>
      <c r="Q303" s="224">
        <v>0.0032000000000000002</v>
      </c>
      <c r="R303" s="224">
        <f>Q303*H303</f>
        <v>0.1736608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352</v>
      </c>
      <c r="AT303" s="226" t="s">
        <v>206</v>
      </c>
      <c r="AU303" s="226" t="s">
        <v>82</v>
      </c>
      <c r="AY303" s="19" t="s">
        <v>148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80</v>
      </c>
      <c r="BK303" s="227">
        <f>ROUND(I303*H303,2)</f>
        <v>0</v>
      </c>
      <c r="BL303" s="19" t="s">
        <v>242</v>
      </c>
      <c r="BM303" s="226" t="s">
        <v>479</v>
      </c>
    </row>
    <row r="304" s="2" customFormat="1">
      <c r="A304" s="40"/>
      <c r="B304" s="41"/>
      <c r="C304" s="42"/>
      <c r="D304" s="228" t="s">
        <v>157</v>
      </c>
      <c r="E304" s="42"/>
      <c r="F304" s="229" t="s">
        <v>478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157</v>
      </c>
      <c r="AU304" s="19" t="s">
        <v>82</v>
      </c>
    </row>
    <row r="305" s="2" customFormat="1">
      <c r="A305" s="40"/>
      <c r="B305" s="41"/>
      <c r="C305" s="42"/>
      <c r="D305" s="228" t="s">
        <v>210</v>
      </c>
      <c r="E305" s="42"/>
      <c r="F305" s="256" t="s">
        <v>480</v>
      </c>
      <c r="G305" s="42"/>
      <c r="H305" s="42"/>
      <c r="I305" s="230"/>
      <c r="J305" s="42"/>
      <c r="K305" s="42"/>
      <c r="L305" s="46"/>
      <c r="M305" s="231"/>
      <c r="N305" s="23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210</v>
      </c>
      <c r="AU305" s="19" t="s">
        <v>82</v>
      </c>
    </row>
    <row r="306" s="13" customFormat="1">
      <c r="A306" s="13"/>
      <c r="B306" s="235"/>
      <c r="C306" s="236"/>
      <c r="D306" s="228" t="s">
        <v>161</v>
      </c>
      <c r="E306" s="237" t="s">
        <v>19</v>
      </c>
      <c r="F306" s="238" t="s">
        <v>355</v>
      </c>
      <c r="G306" s="236"/>
      <c r="H306" s="239">
        <v>48.509999999999998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161</v>
      </c>
      <c r="AU306" s="245" t="s">
        <v>82</v>
      </c>
      <c r="AV306" s="13" t="s">
        <v>82</v>
      </c>
      <c r="AW306" s="13" t="s">
        <v>34</v>
      </c>
      <c r="AX306" s="13" t="s">
        <v>73</v>
      </c>
      <c r="AY306" s="245" t="s">
        <v>148</v>
      </c>
    </row>
    <row r="307" s="13" customFormat="1">
      <c r="A307" s="13"/>
      <c r="B307" s="235"/>
      <c r="C307" s="236"/>
      <c r="D307" s="228" t="s">
        <v>161</v>
      </c>
      <c r="E307" s="237" t="s">
        <v>19</v>
      </c>
      <c r="F307" s="238" t="s">
        <v>481</v>
      </c>
      <c r="G307" s="236"/>
      <c r="H307" s="239">
        <v>5.7590000000000003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161</v>
      </c>
      <c r="AU307" s="245" t="s">
        <v>82</v>
      </c>
      <c r="AV307" s="13" t="s">
        <v>82</v>
      </c>
      <c r="AW307" s="13" t="s">
        <v>34</v>
      </c>
      <c r="AX307" s="13" t="s">
        <v>73</v>
      </c>
      <c r="AY307" s="245" t="s">
        <v>148</v>
      </c>
    </row>
    <row r="308" s="14" customFormat="1">
      <c r="A308" s="14"/>
      <c r="B308" s="257"/>
      <c r="C308" s="258"/>
      <c r="D308" s="228" t="s">
        <v>161</v>
      </c>
      <c r="E308" s="259" t="s">
        <v>19</v>
      </c>
      <c r="F308" s="260" t="s">
        <v>482</v>
      </c>
      <c r="G308" s="258"/>
      <c r="H308" s="261">
        <v>54.268999999999998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161</v>
      </c>
      <c r="AU308" s="267" t="s">
        <v>82</v>
      </c>
      <c r="AV308" s="14" t="s">
        <v>155</v>
      </c>
      <c r="AW308" s="14" t="s">
        <v>34</v>
      </c>
      <c r="AX308" s="14" t="s">
        <v>80</v>
      </c>
      <c r="AY308" s="267" t="s">
        <v>148</v>
      </c>
    </row>
    <row r="309" s="2" customFormat="1" ht="16.5" customHeight="1">
      <c r="A309" s="40"/>
      <c r="B309" s="41"/>
      <c r="C309" s="215" t="s">
        <v>483</v>
      </c>
      <c r="D309" s="215" t="s">
        <v>150</v>
      </c>
      <c r="E309" s="216" t="s">
        <v>484</v>
      </c>
      <c r="F309" s="217" t="s">
        <v>485</v>
      </c>
      <c r="G309" s="218" t="s">
        <v>186</v>
      </c>
      <c r="H309" s="219">
        <v>53.520000000000003</v>
      </c>
      <c r="I309" s="220"/>
      <c r="J309" s="221">
        <f>ROUND(I309*H309,2)</f>
        <v>0</v>
      </c>
      <c r="K309" s="217" t="s">
        <v>154</v>
      </c>
      <c r="L309" s="46"/>
      <c r="M309" s="222" t="s">
        <v>19</v>
      </c>
      <c r="N309" s="223" t="s">
        <v>44</v>
      </c>
      <c r="O309" s="86"/>
      <c r="P309" s="224">
        <f>O309*H309</f>
        <v>0</v>
      </c>
      <c r="Q309" s="224">
        <v>0</v>
      </c>
      <c r="R309" s="224">
        <f>Q309*H309</f>
        <v>0</v>
      </c>
      <c r="S309" s="224">
        <v>0.00029999999999999997</v>
      </c>
      <c r="T309" s="225">
        <f>S309*H309</f>
        <v>0.016056000000000001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6" t="s">
        <v>242</v>
      </c>
      <c r="AT309" s="226" t="s">
        <v>150</v>
      </c>
      <c r="AU309" s="226" t="s">
        <v>82</v>
      </c>
      <c r="AY309" s="19" t="s">
        <v>148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80</v>
      </c>
      <c r="BK309" s="227">
        <f>ROUND(I309*H309,2)</f>
        <v>0</v>
      </c>
      <c r="BL309" s="19" t="s">
        <v>242</v>
      </c>
      <c r="BM309" s="226" t="s">
        <v>486</v>
      </c>
    </row>
    <row r="310" s="2" customFormat="1">
      <c r="A310" s="40"/>
      <c r="B310" s="41"/>
      <c r="C310" s="42"/>
      <c r="D310" s="228" t="s">
        <v>157</v>
      </c>
      <c r="E310" s="42"/>
      <c r="F310" s="229" t="s">
        <v>487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157</v>
      </c>
      <c r="AU310" s="19" t="s">
        <v>82</v>
      </c>
    </row>
    <row r="311" s="2" customFormat="1">
      <c r="A311" s="40"/>
      <c r="B311" s="41"/>
      <c r="C311" s="42"/>
      <c r="D311" s="233" t="s">
        <v>159</v>
      </c>
      <c r="E311" s="42"/>
      <c r="F311" s="234" t="s">
        <v>488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159</v>
      </c>
      <c r="AU311" s="19" t="s">
        <v>82</v>
      </c>
    </row>
    <row r="312" s="13" customFormat="1">
      <c r="A312" s="13"/>
      <c r="B312" s="235"/>
      <c r="C312" s="236"/>
      <c r="D312" s="228" t="s">
        <v>161</v>
      </c>
      <c r="E312" s="237" t="s">
        <v>19</v>
      </c>
      <c r="F312" s="238" t="s">
        <v>469</v>
      </c>
      <c r="G312" s="236"/>
      <c r="H312" s="239">
        <v>53.520000000000003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161</v>
      </c>
      <c r="AU312" s="245" t="s">
        <v>82</v>
      </c>
      <c r="AV312" s="13" t="s">
        <v>82</v>
      </c>
      <c r="AW312" s="13" t="s">
        <v>34</v>
      </c>
      <c r="AX312" s="13" t="s">
        <v>80</v>
      </c>
      <c r="AY312" s="245" t="s">
        <v>148</v>
      </c>
    </row>
    <row r="313" s="2" customFormat="1" ht="16.5" customHeight="1">
      <c r="A313" s="40"/>
      <c r="B313" s="41"/>
      <c r="C313" s="215" t="s">
        <v>489</v>
      </c>
      <c r="D313" s="215" t="s">
        <v>150</v>
      </c>
      <c r="E313" s="216" t="s">
        <v>490</v>
      </c>
      <c r="F313" s="217" t="s">
        <v>491</v>
      </c>
      <c r="G313" s="218" t="s">
        <v>186</v>
      </c>
      <c r="H313" s="219">
        <v>34.899999999999999</v>
      </c>
      <c r="I313" s="220"/>
      <c r="J313" s="221">
        <f>ROUND(I313*H313,2)</f>
        <v>0</v>
      </c>
      <c r="K313" s="217" t="s">
        <v>154</v>
      </c>
      <c r="L313" s="46"/>
      <c r="M313" s="222" t="s">
        <v>19</v>
      </c>
      <c r="N313" s="223" t="s">
        <v>44</v>
      </c>
      <c r="O313" s="86"/>
      <c r="P313" s="224">
        <f>O313*H313</f>
        <v>0</v>
      </c>
      <c r="Q313" s="224">
        <v>6.0000000000000002E-05</v>
      </c>
      <c r="R313" s="224">
        <f>Q313*H313</f>
        <v>0.0020939999999999999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242</v>
      </c>
      <c r="AT313" s="226" t="s">
        <v>150</v>
      </c>
      <c r="AU313" s="226" t="s">
        <v>82</v>
      </c>
      <c r="AY313" s="19" t="s">
        <v>148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80</v>
      </c>
      <c r="BK313" s="227">
        <f>ROUND(I313*H313,2)</f>
        <v>0</v>
      </c>
      <c r="BL313" s="19" t="s">
        <v>242</v>
      </c>
      <c r="BM313" s="226" t="s">
        <v>492</v>
      </c>
    </row>
    <row r="314" s="2" customFormat="1">
      <c r="A314" s="40"/>
      <c r="B314" s="41"/>
      <c r="C314" s="42"/>
      <c r="D314" s="228" t="s">
        <v>157</v>
      </c>
      <c r="E314" s="42"/>
      <c r="F314" s="229" t="s">
        <v>491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157</v>
      </c>
      <c r="AU314" s="19" t="s">
        <v>82</v>
      </c>
    </row>
    <row r="315" s="2" customFormat="1">
      <c r="A315" s="40"/>
      <c r="B315" s="41"/>
      <c r="C315" s="42"/>
      <c r="D315" s="233" t="s">
        <v>159</v>
      </c>
      <c r="E315" s="42"/>
      <c r="F315" s="234" t="s">
        <v>493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82</v>
      </c>
    </row>
    <row r="316" s="13" customFormat="1">
      <c r="A316" s="13"/>
      <c r="B316" s="235"/>
      <c r="C316" s="236"/>
      <c r="D316" s="228" t="s">
        <v>161</v>
      </c>
      <c r="E316" s="237" t="s">
        <v>19</v>
      </c>
      <c r="F316" s="238" t="s">
        <v>494</v>
      </c>
      <c r="G316" s="236"/>
      <c r="H316" s="239">
        <v>34.899999999999999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161</v>
      </c>
      <c r="AU316" s="245" t="s">
        <v>82</v>
      </c>
      <c r="AV316" s="13" t="s">
        <v>82</v>
      </c>
      <c r="AW316" s="13" t="s">
        <v>34</v>
      </c>
      <c r="AX316" s="13" t="s">
        <v>80</v>
      </c>
      <c r="AY316" s="245" t="s">
        <v>148</v>
      </c>
    </row>
    <row r="317" s="2" customFormat="1" ht="16.5" customHeight="1">
      <c r="A317" s="40"/>
      <c r="B317" s="41"/>
      <c r="C317" s="215" t="s">
        <v>495</v>
      </c>
      <c r="D317" s="215" t="s">
        <v>150</v>
      </c>
      <c r="E317" s="216" t="s">
        <v>496</v>
      </c>
      <c r="F317" s="217" t="s">
        <v>497</v>
      </c>
      <c r="G317" s="218" t="s">
        <v>280</v>
      </c>
      <c r="H317" s="219">
        <v>0.85199999999999998</v>
      </c>
      <c r="I317" s="220"/>
      <c r="J317" s="221">
        <f>ROUND(I317*H317,2)</f>
        <v>0</v>
      </c>
      <c r="K317" s="217" t="s">
        <v>154</v>
      </c>
      <c r="L317" s="46"/>
      <c r="M317" s="222" t="s">
        <v>19</v>
      </c>
      <c r="N317" s="223" t="s">
        <v>44</v>
      </c>
      <c r="O317" s="86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6" t="s">
        <v>242</v>
      </c>
      <c r="AT317" s="226" t="s">
        <v>150</v>
      </c>
      <c r="AU317" s="226" t="s">
        <v>82</v>
      </c>
      <c r="AY317" s="19" t="s">
        <v>148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80</v>
      </c>
      <c r="BK317" s="227">
        <f>ROUND(I317*H317,2)</f>
        <v>0</v>
      </c>
      <c r="BL317" s="19" t="s">
        <v>242</v>
      </c>
      <c r="BM317" s="226" t="s">
        <v>498</v>
      </c>
    </row>
    <row r="318" s="2" customFormat="1">
      <c r="A318" s="40"/>
      <c r="B318" s="41"/>
      <c r="C318" s="42"/>
      <c r="D318" s="228" t="s">
        <v>157</v>
      </c>
      <c r="E318" s="42"/>
      <c r="F318" s="229" t="s">
        <v>499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157</v>
      </c>
      <c r="AU318" s="19" t="s">
        <v>82</v>
      </c>
    </row>
    <row r="319" s="2" customFormat="1">
      <c r="A319" s="40"/>
      <c r="B319" s="41"/>
      <c r="C319" s="42"/>
      <c r="D319" s="233" t="s">
        <v>159</v>
      </c>
      <c r="E319" s="42"/>
      <c r="F319" s="234" t="s">
        <v>500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159</v>
      </c>
      <c r="AU319" s="19" t="s">
        <v>82</v>
      </c>
    </row>
    <row r="320" s="2" customFormat="1" ht="21.75" customHeight="1">
      <c r="A320" s="40"/>
      <c r="B320" s="41"/>
      <c r="C320" s="215" t="s">
        <v>501</v>
      </c>
      <c r="D320" s="215" t="s">
        <v>150</v>
      </c>
      <c r="E320" s="216" t="s">
        <v>502</v>
      </c>
      <c r="F320" s="217" t="s">
        <v>503</v>
      </c>
      <c r="G320" s="218" t="s">
        <v>280</v>
      </c>
      <c r="H320" s="219">
        <v>3.4079999999999999</v>
      </c>
      <c r="I320" s="220"/>
      <c r="J320" s="221">
        <f>ROUND(I320*H320,2)</f>
        <v>0</v>
      </c>
      <c r="K320" s="217" t="s">
        <v>154</v>
      </c>
      <c r="L320" s="46"/>
      <c r="M320" s="222" t="s">
        <v>19</v>
      </c>
      <c r="N320" s="223" t="s">
        <v>44</v>
      </c>
      <c r="O320" s="86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242</v>
      </c>
      <c r="AT320" s="226" t="s">
        <v>150</v>
      </c>
      <c r="AU320" s="226" t="s">
        <v>82</v>
      </c>
      <c r="AY320" s="19" t="s">
        <v>148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80</v>
      </c>
      <c r="BK320" s="227">
        <f>ROUND(I320*H320,2)</f>
        <v>0</v>
      </c>
      <c r="BL320" s="19" t="s">
        <v>242</v>
      </c>
      <c r="BM320" s="226" t="s">
        <v>504</v>
      </c>
    </row>
    <row r="321" s="2" customFormat="1">
      <c r="A321" s="40"/>
      <c r="B321" s="41"/>
      <c r="C321" s="42"/>
      <c r="D321" s="228" t="s">
        <v>157</v>
      </c>
      <c r="E321" s="42"/>
      <c r="F321" s="229" t="s">
        <v>505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157</v>
      </c>
      <c r="AU321" s="19" t="s">
        <v>82</v>
      </c>
    </row>
    <row r="322" s="2" customFormat="1">
      <c r="A322" s="40"/>
      <c r="B322" s="41"/>
      <c r="C322" s="42"/>
      <c r="D322" s="233" t="s">
        <v>159</v>
      </c>
      <c r="E322" s="42"/>
      <c r="F322" s="234" t="s">
        <v>506</v>
      </c>
      <c r="G322" s="42"/>
      <c r="H322" s="42"/>
      <c r="I322" s="230"/>
      <c r="J322" s="42"/>
      <c r="K322" s="42"/>
      <c r="L322" s="46"/>
      <c r="M322" s="231"/>
      <c r="N322" s="23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159</v>
      </c>
      <c r="AU322" s="19" t="s">
        <v>82</v>
      </c>
    </row>
    <row r="323" s="13" customFormat="1">
      <c r="A323" s="13"/>
      <c r="B323" s="235"/>
      <c r="C323" s="236"/>
      <c r="D323" s="228" t="s">
        <v>161</v>
      </c>
      <c r="E323" s="237" t="s">
        <v>19</v>
      </c>
      <c r="F323" s="238" t="s">
        <v>507</v>
      </c>
      <c r="G323" s="236"/>
      <c r="H323" s="239">
        <v>3.4079999999999999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161</v>
      </c>
      <c r="AU323" s="245" t="s">
        <v>82</v>
      </c>
      <c r="AV323" s="13" t="s">
        <v>82</v>
      </c>
      <c r="AW323" s="13" t="s">
        <v>34</v>
      </c>
      <c r="AX323" s="13" t="s">
        <v>80</v>
      </c>
      <c r="AY323" s="245" t="s">
        <v>148</v>
      </c>
    </row>
    <row r="324" s="12" customFormat="1" ht="22.8" customHeight="1">
      <c r="A324" s="12"/>
      <c r="B324" s="199"/>
      <c r="C324" s="200"/>
      <c r="D324" s="201" t="s">
        <v>72</v>
      </c>
      <c r="E324" s="213" t="s">
        <v>508</v>
      </c>
      <c r="F324" s="213" t="s">
        <v>509</v>
      </c>
      <c r="G324" s="200"/>
      <c r="H324" s="200"/>
      <c r="I324" s="203"/>
      <c r="J324" s="214">
        <f>BK324</f>
        <v>0</v>
      </c>
      <c r="K324" s="200"/>
      <c r="L324" s="205"/>
      <c r="M324" s="206"/>
      <c r="N324" s="207"/>
      <c r="O324" s="207"/>
      <c r="P324" s="208">
        <f>SUM(P325:P364)</f>
        <v>0</v>
      </c>
      <c r="Q324" s="207"/>
      <c r="R324" s="208">
        <f>SUM(R325:R364)</f>
        <v>3.1694059999999999</v>
      </c>
      <c r="S324" s="207"/>
      <c r="T324" s="209">
        <f>SUM(T325:T364)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0" t="s">
        <v>82</v>
      </c>
      <c r="AT324" s="211" t="s">
        <v>72</v>
      </c>
      <c r="AU324" s="211" t="s">
        <v>80</v>
      </c>
      <c r="AY324" s="210" t="s">
        <v>148</v>
      </c>
      <c r="BK324" s="212">
        <f>SUM(BK325:BK364)</f>
        <v>0</v>
      </c>
    </row>
    <row r="325" s="2" customFormat="1" ht="16.5" customHeight="1">
      <c r="A325" s="40"/>
      <c r="B325" s="41"/>
      <c r="C325" s="215" t="s">
        <v>510</v>
      </c>
      <c r="D325" s="215" t="s">
        <v>150</v>
      </c>
      <c r="E325" s="216" t="s">
        <v>511</v>
      </c>
      <c r="F325" s="217" t="s">
        <v>512</v>
      </c>
      <c r="G325" s="218" t="s">
        <v>153</v>
      </c>
      <c r="H325" s="219">
        <v>87.450000000000003</v>
      </c>
      <c r="I325" s="220"/>
      <c r="J325" s="221">
        <f>ROUND(I325*H325,2)</f>
        <v>0</v>
      </c>
      <c r="K325" s="217" t="s">
        <v>154</v>
      </c>
      <c r="L325" s="46"/>
      <c r="M325" s="222" t="s">
        <v>19</v>
      </c>
      <c r="N325" s="223" t="s">
        <v>44</v>
      </c>
      <c r="O325" s="86"/>
      <c r="P325" s="224">
        <f>O325*H325</f>
        <v>0</v>
      </c>
      <c r="Q325" s="224">
        <v>0.00029999999999999997</v>
      </c>
      <c r="R325" s="224">
        <f>Q325*H325</f>
        <v>0.026234999999999998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242</v>
      </c>
      <c r="AT325" s="226" t="s">
        <v>150</v>
      </c>
      <c r="AU325" s="226" t="s">
        <v>82</v>
      </c>
      <c r="AY325" s="19" t="s">
        <v>148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80</v>
      </c>
      <c r="BK325" s="227">
        <f>ROUND(I325*H325,2)</f>
        <v>0</v>
      </c>
      <c r="BL325" s="19" t="s">
        <v>242</v>
      </c>
      <c r="BM325" s="226" t="s">
        <v>513</v>
      </c>
    </row>
    <row r="326" s="2" customFormat="1">
      <c r="A326" s="40"/>
      <c r="B326" s="41"/>
      <c r="C326" s="42"/>
      <c r="D326" s="228" t="s">
        <v>157</v>
      </c>
      <c r="E326" s="42"/>
      <c r="F326" s="229" t="s">
        <v>514</v>
      </c>
      <c r="G326" s="42"/>
      <c r="H326" s="42"/>
      <c r="I326" s="230"/>
      <c r="J326" s="42"/>
      <c r="K326" s="42"/>
      <c r="L326" s="46"/>
      <c r="M326" s="231"/>
      <c r="N326" s="23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157</v>
      </c>
      <c r="AU326" s="19" t="s">
        <v>82</v>
      </c>
    </row>
    <row r="327" s="2" customFormat="1">
      <c r="A327" s="40"/>
      <c r="B327" s="41"/>
      <c r="C327" s="42"/>
      <c r="D327" s="233" t="s">
        <v>159</v>
      </c>
      <c r="E327" s="42"/>
      <c r="F327" s="234" t="s">
        <v>515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159</v>
      </c>
      <c r="AU327" s="19" t="s">
        <v>82</v>
      </c>
    </row>
    <row r="328" s="13" customFormat="1">
      <c r="A328" s="13"/>
      <c r="B328" s="235"/>
      <c r="C328" s="236"/>
      <c r="D328" s="228" t="s">
        <v>161</v>
      </c>
      <c r="E328" s="237" t="s">
        <v>19</v>
      </c>
      <c r="F328" s="238" t="s">
        <v>516</v>
      </c>
      <c r="G328" s="236"/>
      <c r="H328" s="239">
        <v>87.450000000000003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161</v>
      </c>
      <c r="AU328" s="245" t="s">
        <v>82</v>
      </c>
      <c r="AV328" s="13" t="s">
        <v>82</v>
      </c>
      <c r="AW328" s="13" t="s">
        <v>34</v>
      </c>
      <c r="AX328" s="13" t="s">
        <v>80</v>
      </c>
      <c r="AY328" s="245" t="s">
        <v>148</v>
      </c>
    </row>
    <row r="329" s="2" customFormat="1" ht="16.5" customHeight="1">
      <c r="A329" s="40"/>
      <c r="B329" s="41"/>
      <c r="C329" s="246" t="s">
        <v>517</v>
      </c>
      <c r="D329" s="246" t="s">
        <v>206</v>
      </c>
      <c r="E329" s="247" t="s">
        <v>518</v>
      </c>
      <c r="F329" s="248" t="s">
        <v>519</v>
      </c>
      <c r="G329" s="249" t="s">
        <v>520</v>
      </c>
      <c r="H329" s="250">
        <v>87.450000000000003</v>
      </c>
      <c r="I329" s="251"/>
      <c r="J329" s="252">
        <f>ROUND(I329*H329,2)</f>
        <v>0</v>
      </c>
      <c r="K329" s="248" t="s">
        <v>154</v>
      </c>
      <c r="L329" s="253"/>
      <c r="M329" s="254" t="s">
        <v>19</v>
      </c>
      <c r="N329" s="255" t="s">
        <v>44</v>
      </c>
      <c r="O329" s="86"/>
      <c r="P329" s="224">
        <f>O329*H329</f>
        <v>0</v>
      </c>
      <c r="Q329" s="224">
        <v>0.001</v>
      </c>
      <c r="R329" s="224">
        <f>Q329*H329</f>
        <v>0.08745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352</v>
      </c>
      <c r="AT329" s="226" t="s">
        <v>206</v>
      </c>
      <c r="AU329" s="226" t="s">
        <v>82</v>
      </c>
      <c r="AY329" s="19" t="s">
        <v>148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80</v>
      </c>
      <c r="BK329" s="227">
        <f>ROUND(I329*H329,2)</f>
        <v>0</v>
      </c>
      <c r="BL329" s="19" t="s">
        <v>242</v>
      </c>
      <c r="BM329" s="226" t="s">
        <v>521</v>
      </c>
    </row>
    <row r="330" s="2" customFormat="1">
      <c r="A330" s="40"/>
      <c r="B330" s="41"/>
      <c r="C330" s="42"/>
      <c r="D330" s="228" t="s">
        <v>157</v>
      </c>
      <c r="E330" s="42"/>
      <c r="F330" s="229" t="s">
        <v>519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157</v>
      </c>
      <c r="AU330" s="19" t="s">
        <v>82</v>
      </c>
    </row>
    <row r="331" s="2" customFormat="1" ht="16.5" customHeight="1">
      <c r="A331" s="40"/>
      <c r="B331" s="41"/>
      <c r="C331" s="215" t="s">
        <v>522</v>
      </c>
      <c r="D331" s="215" t="s">
        <v>150</v>
      </c>
      <c r="E331" s="216" t="s">
        <v>523</v>
      </c>
      <c r="F331" s="217" t="s">
        <v>524</v>
      </c>
      <c r="G331" s="218" t="s">
        <v>153</v>
      </c>
      <c r="H331" s="219">
        <v>87.450000000000003</v>
      </c>
      <c r="I331" s="220"/>
      <c r="J331" s="221">
        <f>ROUND(I331*H331,2)</f>
        <v>0</v>
      </c>
      <c r="K331" s="217" t="s">
        <v>154</v>
      </c>
      <c r="L331" s="46"/>
      <c r="M331" s="222" t="s">
        <v>19</v>
      </c>
      <c r="N331" s="223" t="s">
        <v>44</v>
      </c>
      <c r="O331" s="86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6" t="s">
        <v>242</v>
      </c>
      <c r="AT331" s="226" t="s">
        <v>150</v>
      </c>
      <c r="AU331" s="226" t="s">
        <v>82</v>
      </c>
      <c r="AY331" s="19" t="s">
        <v>148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9" t="s">
        <v>80</v>
      </c>
      <c r="BK331" s="227">
        <f>ROUND(I331*H331,2)</f>
        <v>0</v>
      </c>
      <c r="BL331" s="19" t="s">
        <v>242</v>
      </c>
      <c r="BM331" s="226" t="s">
        <v>525</v>
      </c>
    </row>
    <row r="332" s="2" customFormat="1">
      <c r="A332" s="40"/>
      <c r="B332" s="41"/>
      <c r="C332" s="42"/>
      <c r="D332" s="228" t="s">
        <v>157</v>
      </c>
      <c r="E332" s="42"/>
      <c r="F332" s="229" t="s">
        <v>526</v>
      </c>
      <c r="G332" s="42"/>
      <c r="H332" s="42"/>
      <c r="I332" s="230"/>
      <c r="J332" s="42"/>
      <c r="K332" s="42"/>
      <c r="L332" s="46"/>
      <c r="M332" s="231"/>
      <c r="N332" s="23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157</v>
      </c>
      <c r="AU332" s="19" t="s">
        <v>82</v>
      </c>
    </row>
    <row r="333" s="2" customFormat="1">
      <c r="A333" s="40"/>
      <c r="B333" s="41"/>
      <c r="C333" s="42"/>
      <c r="D333" s="233" t="s">
        <v>159</v>
      </c>
      <c r="E333" s="42"/>
      <c r="F333" s="234" t="s">
        <v>527</v>
      </c>
      <c r="G333" s="42"/>
      <c r="H333" s="42"/>
      <c r="I333" s="230"/>
      <c r="J333" s="42"/>
      <c r="K333" s="42"/>
      <c r="L333" s="46"/>
      <c r="M333" s="231"/>
      <c r="N333" s="232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159</v>
      </c>
      <c r="AU333" s="19" t="s">
        <v>82</v>
      </c>
    </row>
    <row r="334" s="2" customFormat="1" ht="16.5" customHeight="1">
      <c r="A334" s="40"/>
      <c r="B334" s="41"/>
      <c r="C334" s="215" t="s">
        <v>528</v>
      </c>
      <c r="D334" s="215" t="s">
        <v>150</v>
      </c>
      <c r="E334" s="216" t="s">
        <v>529</v>
      </c>
      <c r="F334" s="217" t="s">
        <v>530</v>
      </c>
      <c r="G334" s="218" t="s">
        <v>153</v>
      </c>
      <c r="H334" s="219">
        <v>87.450000000000003</v>
      </c>
      <c r="I334" s="220"/>
      <c r="J334" s="221">
        <f>ROUND(I334*H334,2)</f>
        <v>0</v>
      </c>
      <c r="K334" s="217" t="s">
        <v>154</v>
      </c>
      <c r="L334" s="46"/>
      <c r="M334" s="222" t="s">
        <v>19</v>
      </c>
      <c r="N334" s="223" t="s">
        <v>44</v>
      </c>
      <c r="O334" s="86"/>
      <c r="P334" s="224">
        <f>O334*H334</f>
        <v>0</v>
      </c>
      <c r="Q334" s="224">
        <v>0.0044999999999999997</v>
      </c>
      <c r="R334" s="224">
        <f>Q334*H334</f>
        <v>0.39352499999999996</v>
      </c>
      <c r="S334" s="224">
        <v>0</v>
      </c>
      <c r="T334" s="225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6" t="s">
        <v>242</v>
      </c>
      <c r="AT334" s="226" t="s">
        <v>150</v>
      </c>
      <c r="AU334" s="226" t="s">
        <v>82</v>
      </c>
      <c r="AY334" s="19" t="s">
        <v>148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9" t="s">
        <v>80</v>
      </c>
      <c r="BK334" s="227">
        <f>ROUND(I334*H334,2)</f>
        <v>0</v>
      </c>
      <c r="BL334" s="19" t="s">
        <v>242</v>
      </c>
      <c r="BM334" s="226" t="s">
        <v>531</v>
      </c>
    </row>
    <row r="335" s="2" customFormat="1">
      <c r="A335" s="40"/>
      <c r="B335" s="41"/>
      <c r="C335" s="42"/>
      <c r="D335" s="228" t="s">
        <v>157</v>
      </c>
      <c r="E335" s="42"/>
      <c r="F335" s="229" t="s">
        <v>532</v>
      </c>
      <c r="G335" s="42"/>
      <c r="H335" s="42"/>
      <c r="I335" s="230"/>
      <c r="J335" s="42"/>
      <c r="K335" s="42"/>
      <c r="L335" s="46"/>
      <c r="M335" s="231"/>
      <c r="N335" s="232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157</v>
      </c>
      <c r="AU335" s="19" t="s">
        <v>82</v>
      </c>
    </row>
    <row r="336" s="2" customFormat="1">
      <c r="A336" s="40"/>
      <c r="B336" s="41"/>
      <c r="C336" s="42"/>
      <c r="D336" s="233" t="s">
        <v>159</v>
      </c>
      <c r="E336" s="42"/>
      <c r="F336" s="234" t="s">
        <v>533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159</v>
      </c>
      <c r="AU336" s="19" t="s">
        <v>82</v>
      </c>
    </row>
    <row r="337" s="2" customFormat="1" ht="16.5" customHeight="1">
      <c r="A337" s="40"/>
      <c r="B337" s="41"/>
      <c r="C337" s="215" t="s">
        <v>534</v>
      </c>
      <c r="D337" s="215" t="s">
        <v>150</v>
      </c>
      <c r="E337" s="216" t="s">
        <v>535</v>
      </c>
      <c r="F337" s="217" t="s">
        <v>536</v>
      </c>
      <c r="G337" s="218" t="s">
        <v>153</v>
      </c>
      <c r="H337" s="219">
        <v>437.25</v>
      </c>
      <c r="I337" s="220"/>
      <c r="J337" s="221">
        <f>ROUND(I337*H337,2)</f>
        <v>0</v>
      </c>
      <c r="K337" s="217" t="s">
        <v>154</v>
      </c>
      <c r="L337" s="46"/>
      <c r="M337" s="222" t="s">
        <v>19</v>
      </c>
      <c r="N337" s="223" t="s">
        <v>44</v>
      </c>
      <c r="O337" s="86"/>
      <c r="P337" s="224">
        <f>O337*H337</f>
        <v>0</v>
      </c>
      <c r="Q337" s="224">
        <v>0.0014499999999999999</v>
      </c>
      <c r="R337" s="224">
        <f>Q337*H337</f>
        <v>0.63401249999999998</v>
      </c>
      <c r="S337" s="224">
        <v>0</v>
      </c>
      <c r="T337" s="22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6" t="s">
        <v>242</v>
      </c>
      <c r="AT337" s="226" t="s">
        <v>150</v>
      </c>
      <c r="AU337" s="226" t="s">
        <v>82</v>
      </c>
      <c r="AY337" s="19" t="s">
        <v>148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9" t="s">
        <v>80</v>
      </c>
      <c r="BK337" s="227">
        <f>ROUND(I337*H337,2)</f>
        <v>0</v>
      </c>
      <c r="BL337" s="19" t="s">
        <v>242</v>
      </c>
      <c r="BM337" s="226" t="s">
        <v>537</v>
      </c>
    </row>
    <row r="338" s="2" customFormat="1">
      <c r="A338" s="40"/>
      <c r="B338" s="41"/>
      <c r="C338" s="42"/>
      <c r="D338" s="228" t="s">
        <v>157</v>
      </c>
      <c r="E338" s="42"/>
      <c r="F338" s="229" t="s">
        <v>538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157</v>
      </c>
      <c r="AU338" s="19" t="s">
        <v>82</v>
      </c>
    </row>
    <row r="339" s="2" customFormat="1">
      <c r="A339" s="40"/>
      <c r="B339" s="41"/>
      <c r="C339" s="42"/>
      <c r="D339" s="233" t="s">
        <v>159</v>
      </c>
      <c r="E339" s="42"/>
      <c r="F339" s="234" t="s">
        <v>539</v>
      </c>
      <c r="G339" s="42"/>
      <c r="H339" s="42"/>
      <c r="I339" s="230"/>
      <c r="J339" s="42"/>
      <c r="K339" s="42"/>
      <c r="L339" s="46"/>
      <c r="M339" s="231"/>
      <c r="N339" s="232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159</v>
      </c>
      <c r="AU339" s="19" t="s">
        <v>82</v>
      </c>
    </row>
    <row r="340" s="13" customFormat="1">
      <c r="A340" s="13"/>
      <c r="B340" s="235"/>
      <c r="C340" s="236"/>
      <c r="D340" s="228" t="s">
        <v>161</v>
      </c>
      <c r="E340" s="237" t="s">
        <v>19</v>
      </c>
      <c r="F340" s="238" t="s">
        <v>540</v>
      </c>
      <c r="G340" s="236"/>
      <c r="H340" s="239">
        <v>437.25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161</v>
      </c>
      <c r="AU340" s="245" t="s">
        <v>82</v>
      </c>
      <c r="AV340" s="13" t="s">
        <v>82</v>
      </c>
      <c r="AW340" s="13" t="s">
        <v>34</v>
      </c>
      <c r="AX340" s="13" t="s">
        <v>80</v>
      </c>
      <c r="AY340" s="245" t="s">
        <v>148</v>
      </c>
    </row>
    <row r="341" s="2" customFormat="1" ht="21.75" customHeight="1">
      <c r="A341" s="40"/>
      <c r="B341" s="41"/>
      <c r="C341" s="215" t="s">
        <v>541</v>
      </c>
      <c r="D341" s="215" t="s">
        <v>150</v>
      </c>
      <c r="E341" s="216" t="s">
        <v>542</v>
      </c>
      <c r="F341" s="217" t="s">
        <v>543</v>
      </c>
      <c r="G341" s="218" t="s">
        <v>153</v>
      </c>
      <c r="H341" s="219">
        <v>87.450000000000003</v>
      </c>
      <c r="I341" s="220"/>
      <c r="J341" s="221">
        <f>ROUND(I341*H341,2)</f>
        <v>0</v>
      </c>
      <c r="K341" s="217" t="s">
        <v>154</v>
      </c>
      <c r="L341" s="46"/>
      <c r="M341" s="222" t="s">
        <v>19</v>
      </c>
      <c r="N341" s="223" t="s">
        <v>44</v>
      </c>
      <c r="O341" s="86"/>
      <c r="P341" s="224">
        <f>O341*H341</f>
        <v>0</v>
      </c>
      <c r="Q341" s="224">
        <v>0.0053800000000000002</v>
      </c>
      <c r="R341" s="224">
        <f>Q341*H341</f>
        <v>0.47048100000000004</v>
      </c>
      <c r="S341" s="224">
        <v>0</v>
      </c>
      <c r="T341" s="22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6" t="s">
        <v>242</v>
      </c>
      <c r="AT341" s="226" t="s">
        <v>150</v>
      </c>
      <c r="AU341" s="226" t="s">
        <v>82</v>
      </c>
      <c r="AY341" s="19" t="s">
        <v>148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80</v>
      </c>
      <c r="BK341" s="227">
        <f>ROUND(I341*H341,2)</f>
        <v>0</v>
      </c>
      <c r="BL341" s="19" t="s">
        <v>242</v>
      </c>
      <c r="BM341" s="226" t="s">
        <v>544</v>
      </c>
    </row>
    <row r="342" s="2" customFormat="1">
      <c r="A342" s="40"/>
      <c r="B342" s="41"/>
      <c r="C342" s="42"/>
      <c r="D342" s="228" t="s">
        <v>157</v>
      </c>
      <c r="E342" s="42"/>
      <c r="F342" s="229" t="s">
        <v>545</v>
      </c>
      <c r="G342" s="42"/>
      <c r="H342" s="42"/>
      <c r="I342" s="230"/>
      <c r="J342" s="42"/>
      <c r="K342" s="42"/>
      <c r="L342" s="46"/>
      <c r="M342" s="231"/>
      <c r="N342" s="23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157</v>
      </c>
      <c r="AU342" s="19" t="s">
        <v>82</v>
      </c>
    </row>
    <row r="343" s="2" customFormat="1">
      <c r="A343" s="40"/>
      <c r="B343" s="41"/>
      <c r="C343" s="42"/>
      <c r="D343" s="233" t="s">
        <v>159</v>
      </c>
      <c r="E343" s="42"/>
      <c r="F343" s="234" t="s">
        <v>546</v>
      </c>
      <c r="G343" s="42"/>
      <c r="H343" s="42"/>
      <c r="I343" s="230"/>
      <c r="J343" s="42"/>
      <c r="K343" s="42"/>
      <c r="L343" s="46"/>
      <c r="M343" s="231"/>
      <c r="N343" s="232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159</v>
      </c>
      <c r="AU343" s="19" t="s">
        <v>82</v>
      </c>
    </row>
    <row r="344" s="2" customFormat="1" ht="16.5" customHeight="1">
      <c r="A344" s="40"/>
      <c r="B344" s="41"/>
      <c r="C344" s="246" t="s">
        <v>547</v>
      </c>
      <c r="D344" s="246" t="s">
        <v>206</v>
      </c>
      <c r="E344" s="247" t="s">
        <v>548</v>
      </c>
      <c r="F344" s="248" t="s">
        <v>549</v>
      </c>
      <c r="G344" s="249" t="s">
        <v>153</v>
      </c>
      <c r="H344" s="250">
        <v>96.194999999999993</v>
      </c>
      <c r="I344" s="251"/>
      <c r="J344" s="252">
        <f>ROUND(I344*H344,2)</f>
        <v>0</v>
      </c>
      <c r="K344" s="248" t="s">
        <v>154</v>
      </c>
      <c r="L344" s="253"/>
      <c r="M344" s="254" t="s">
        <v>19</v>
      </c>
      <c r="N344" s="255" t="s">
        <v>44</v>
      </c>
      <c r="O344" s="86"/>
      <c r="P344" s="224">
        <f>O344*H344</f>
        <v>0</v>
      </c>
      <c r="Q344" s="224">
        <v>0.016</v>
      </c>
      <c r="R344" s="224">
        <f>Q344*H344</f>
        <v>1.5391199999999998</v>
      </c>
      <c r="S344" s="224">
        <v>0</v>
      </c>
      <c r="T344" s="22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6" t="s">
        <v>352</v>
      </c>
      <c r="AT344" s="226" t="s">
        <v>206</v>
      </c>
      <c r="AU344" s="226" t="s">
        <v>82</v>
      </c>
      <c r="AY344" s="19" t="s">
        <v>148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9" t="s">
        <v>80</v>
      </c>
      <c r="BK344" s="227">
        <f>ROUND(I344*H344,2)</f>
        <v>0</v>
      </c>
      <c r="BL344" s="19" t="s">
        <v>242</v>
      </c>
      <c r="BM344" s="226" t="s">
        <v>550</v>
      </c>
    </row>
    <row r="345" s="2" customFormat="1">
      <c r="A345" s="40"/>
      <c r="B345" s="41"/>
      <c r="C345" s="42"/>
      <c r="D345" s="228" t="s">
        <v>157</v>
      </c>
      <c r="E345" s="42"/>
      <c r="F345" s="229" t="s">
        <v>549</v>
      </c>
      <c r="G345" s="42"/>
      <c r="H345" s="42"/>
      <c r="I345" s="230"/>
      <c r="J345" s="42"/>
      <c r="K345" s="42"/>
      <c r="L345" s="46"/>
      <c r="M345" s="231"/>
      <c r="N345" s="23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157</v>
      </c>
      <c r="AU345" s="19" t="s">
        <v>82</v>
      </c>
    </row>
    <row r="346" s="13" customFormat="1">
      <c r="A346" s="13"/>
      <c r="B346" s="235"/>
      <c r="C346" s="236"/>
      <c r="D346" s="228" t="s">
        <v>161</v>
      </c>
      <c r="E346" s="236"/>
      <c r="F346" s="238" t="s">
        <v>551</v>
      </c>
      <c r="G346" s="236"/>
      <c r="H346" s="239">
        <v>96.194999999999993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161</v>
      </c>
      <c r="AU346" s="245" t="s">
        <v>82</v>
      </c>
      <c r="AV346" s="13" t="s">
        <v>82</v>
      </c>
      <c r="AW346" s="13" t="s">
        <v>4</v>
      </c>
      <c r="AX346" s="13" t="s">
        <v>80</v>
      </c>
      <c r="AY346" s="245" t="s">
        <v>148</v>
      </c>
    </row>
    <row r="347" s="2" customFormat="1" ht="16.5" customHeight="1">
      <c r="A347" s="40"/>
      <c r="B347" s="41"/>
      <c r="C347" s="215" t="s">
        <v>552</v>
      </c>
      <c r="D347" s="215" t="s">
        <v>150</v>
      </c>
      <c r="E347" s="216" t="s">
        <v>553</v>
      </c>
      <c r="F347" s="217" t="s">
        <v>554</v>
      </c>
      <c r="G347" s="218" t="s">
        <v>153</v>
      </c>
      <c r="H347" s="219">
        <v>87.450000000000003</v>
      </c>
      <c r="I347" s="220"/>
      <c r="J347" s="221">
        <f>ROUND(I347*H347,2)</f>
        <v>0</v>
      </c>
      <c r="K347" s="217" t="s">
        <v>154</v>
      </c>
      <c r="L347" s="46"/>
      <c r="M347" s="222" t="s">
        <v>19</v>
      </c>
      <c r="N347" s="223" t="s">
        <v>44</v>
      </c>
      <c r="O347" s="86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6" t="s">
        <v>242</v>
      </c>
      <c r="AT347" s="226" t="s">
        <v>150</v>
      </c>
      <c r="AU347" s="226" t="s">
        <v>82</v>
      </c>
      <c r="AY347" s="19" t="s">
        <v>148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80</v>
      </c>
      <c r="BK347" s="227">
        <f>ROUND(I347*H347,2)</f>
        <v>0</v>
      </c>
      <c r="BL347" s="19" t="s">
        <v>242</v>
      </c>
      <c r="BM347" s="226" t="s">
        <v>555</v>
      </c>
    </row>
    <row r="348" s="2" customFormat="1">
      <c r="A348" s="40"/>
      <c r="B348" s="41"/>
      <c r="C348" s="42"/>
      <c r="D348" s="228" t="s">
        <v>157</v>
      </c>
      <c r="E348" s="42"/>
      <c r="F348" s="229" t="s">
        <v>556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157</v>
      </c>
      <c r="AU348" s="19" t="s">
        <v>82</v>
      </c>
    </row>
    <row r="349" s="2" customFormat="1">
      <c r="A349" s="40"/>
      <c r="B349" s="41"/>
      <c r="C349" s="42"/>
      <c r="D349" s="233" t="s">
        <v>159</v>
      </c>
      <c r="E349" s="42"/>
      <c r="F349" s="234" t="s">
        <v>557</v>
      </c>
      <c r="G349" s="42"/>
      <c r="H349" s="42"/>
      <c r="I349" s="230"/>
      <c r="J349" s="42"/>
      <c r="K349" s="42"/>
      <c r="L349" s="46"/>
      <c r="M349" s="231"/>
      <c r="N349" s="232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159</v>
      </c>
      <c r="AU349" s="19" t="s">
        <v>82</v>
      </c>
    </row>
    <row r="350" s="2" customFormat="1" ht="16.5" customHeight="1">
      <c r="A350" s="40"/>
      <c r="B350" s="41"/>
      <c r="C350" s="215" t="s">
        <v>558</v>
      </c>
      <c r="D350" s="215" t="s">
        <v>150</v>
      </c>
      <c r="E350" s="216" t="s">
        <v>559</v>
      </c>
      <c r="F350" s="217" t="s">
        <v>560</v>
      </c>
      <c r="G350" s="218" t="s">
        <v>186</v>
      </c>
      <c r="H350" s="219">
        <v>34.899999999999999</v>
      </c>
      <c r="I350" s="220"/>
      <c r="J350" s="221">
        <f>ROUND(I350*H350,2)</f>
        <v>0</v>
      </c>
      <c r="K350" s="217" t="s">
        <v>154</v>
      </c>
      <c r="L350" s="46"/>
      <c r="M350" s="222" t="s">
        <v>19</v>
      </c>
      <c r="N350" s="223" t="s">
        <v>44</v>
      </c>
      <c r="O350" s="86"/>
      <c r="P350" s="224">
        <f>O350*H350</f>
        <v>0</v>
      </c>
      <c r="Q350" s="224">
        <v>0.00050000000000000001</v>
      </c>
      <c r="R350" s="224">
        <f>Q350*H350</f>
        <v>0.01745</v>
      </c>
      <c r="S350" s="224">
        <v>0</v>
      </c>
      <c r="T350" s="225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6" t="s">
        <v>242</v>
      </c>
      <c r="AT350" s="226" t="s">
        <v>150</v>
      </c>
      <c r="AU350" s="226" t="s">
        <v>82</v>
      </c>
      <c r="AY350" s="19" t="s">
        <v>148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9" t="s">
        <v>80</v>
      </c>
      <c r="BK350" s="227">
        <f>ROUND(I350*H350,2)</f>
        <v>0</v>
      </c>
      <c r="BL350" s="19" t="s">
        <v>242</v>
      </c>
      <c r="BM350" s="226" t="s">
        <v>561</v>
      </c>
    </row>
    <row r="351" s="2" customFormat="1">
      <c r="A351" s="40"/>
      <c r="B351" s="41"/>
      <c r="C351" s="42"/>
      <c r="D351" s="228" t="s">
        <v>157</v>
      </c>
      <c r="E351" s="42"/>
      <c r="F351" s="229" t="s">
        <v>562</v>
      </c>
      <c r="G351" s="42"/>
      <c r="H351" s="42"/>
      <c r="I351" s="230"/>
      <c r="J351" s="42"/>
      <c r="K351" s="42"/>
      <c r="L351" s="46"/>
      <c r="M351" s="231"/>
      <c r="N351" s="232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157</v>
      </c>
      <c r="AU351" s="19" t="s">
        <v>82</v>
      </c>
    </row>
    <row r="352" s="2" customFormat="1">
      <c r="A352" s="40"/>
      <c r="B352" s="41"/>
      <c r="C352" s="42"/>
      <c r="D352" s="233" t="s">
        <v>159</v>
      </c>
      <c r="E352" s="42"/>
      <c r="F352" s="234" t="s">
        <v>563</v>
      </c>
      <c r="G352" s="42"/>
      <c r="H352" s="42"/>
      <c r="I352" s="230"/>
      <c r="J352" s="42"/>
      <c r="K352" s="42"/>
      <c r="L352" s="46"/>
      <c r="M352" s="231"/>
      <c r="N352" s="23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159</v>
      </c>
      <c r="AU352" s="19" t="s">
        <v>82</v>
      </c>
    </row>
    <row r="353" s="13" customFormat="1">
      <c r="A353" s="13"/>
      <c r="B353" s="235"/>
      <c r="C353" s="236"/>
      <c r="D353" s="228" t="s">
        <v>161</v>
      </c>
      <c r="E353" s="237" t="s">
        <v>19</v>
      </c>
      <c r="F353" s="238" t="s">
        <v>494</v>
      </c>
      <c r="G353" s="236"/>
      <c r="H353" s="239">
        <v>34.899999999999999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161</v>
      </c>
      <c r="AU353" s="245" t="s">
        <v>82</v>
      </c>
      <c r="AV353" s="13" t="s">
        <v>82</v>
      </c>
      <c r="AW353" s="13" t="s">
        <v>34</v>
      </c>
      <c r="AX353" s="13" t="s">
        <v>80</v>
      </c>
      <c r="AY353" s="245" t="s">
        <v>148</v>
      </c>
    </row>
    <row r="354" s="2" customFormat="1" ht="16.5" customHeight="1">
      <c r="A354" s="40"/>
      <c r="B354" s="41"/>
      <c r="C354" s="215" t="s">
        <v>564</v>
      </c>
      <c r="D354" s="215" t="s">
        <v>150</v>
      </c>
      <c r="E354" s="216" t="s">
        <v>565</v>
      </c>
      <c r="F354" s="217" t="s">
        <v>566</v>
      </c>
      <c r="G354" s="218" t="s">
        <v>186</v>
      </c>
      <c r="H354" s="219">
        <v>37.75</v>
      </c>
      <c r="I354" s="220"/>
      <c r="J354" s="221">
        <f>ROUND(I354*H354,2)</f>
        <v>0</v>
      </c>
      <c r="K354" s="217" t="s">
        <v>154</v>
      </c>
      <c r="L354" s="46"/>
      <c r="M354" s="222" t="s">
        <v>19</v>
      </c>
      <c r="N354" s="223" t="s">
        <v>44</v>
      </c>
      <c r="O354" s="86"/>
      <c r="P354" s="224">
        <f>O354*H354</f>
        <v>0</v>
      </c>
      <c r="Q354" s="224">
        <v>3.0000000000000001E-05</v>
      </c>
      <c r="R354" s="224">
        <f>Q354*H354</f>
        <v>0.0011325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242</v>
      </c>
      <c r="AT354" s="226" t="s">
        <v>150</v>
      </c>
      <c r="AU354" s="226" t="s">
        <v>82</v>
      </c>
      <c r="AY354" s="19" t="s">
        <v>148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80</v>
      </c>
      <c r="BK354" s="227">
        <f>ROUND(I354*H354,2)</f>
        <v>0</v>
      </c>
      <c r="BL354" s="19" t="s">
        <v>242</v>
      </c>
      <c r="BM354" s="226" t="s">
        <v>567</v>
      </c>
    </row>
    <row r="355" s="2" customFormat="1">
      <c r="A355" s="40"/>
      <c r="B355" s="41"/>
      <c r="C355" s="42"/>
      <c r="D355" s="228" t="s">
        <v>157</v>
      </c>
      <c r="E355" s="42"/>
      <c r="F355" s="229" t="s">
        <v>568</v>
      </c>
      <c r="G355" s="42"/>
      <c r="H355" s="42"/>
      <c r="I355" s="230"/>
      <c r="J355" s="42"/>
      <c r="K355" s="42"/>
      <c r="L355" s="46"/>
      <c r="M355" s="231"/>
      <c r="N355" s="232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157</v>
      </c>
      <c r="AU355" s="19" t="s">
        <v>82</v>
      </c>
    </row>
    <row r="356" s="2" customFormat="1">
      <c r="A356" s="40"/>
      <c r="B356" s="41"/>
      <c r="C356" s="42"/>
      <c r="D356" s="233" t="s">
        <v>159</v>
      </c>
      <c r="E356" s="42"/>
      <c r="F356" s="234" t="s">
        <v>569</v>
      </c>
      <c r="G356" s="42"/>
      <c r="H356" s="42"/>
      <c r="I356" s="230"/>
      <c r="J356" s="42"/>
      <c r="K356" s="42"/>
      <c r="L356" s="46"/>
      <c r="M356" s="231"/>
      <c r="N356" s="232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159</v>
      </c>
      <c r="AU356" s="19" t="s">
        <v>82</v>
      </c>
    </row>
    <row r="357" s="13" customFormat="1">
      <c r="A357" s="13"/>
      <c r="B357" s="235"/>
      <c r="C357" s="236"/>
      <c r="D357" s="228" t="s">
        <v>161</v>
      </c>
      <c r="E357" s="237" t="s">
        <v>19</v>
      </c>
      <c r="F357" s="238" t="s">
        <v>570</v>
      </c>
      <c r="G357" s="236"/>
      <c r="H357" s="239">
        <v>37.75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161</v>
      </c>
      <c r="AU357" s="245" t="s">
        <v>82</v>
      </c>
      <c r="AV357" s="13" t="s">
        <v>82</v>
      </c>
      <c r="AW357" s="13" t="s">
        <v>34</v>
      </c>
      <c r="AX357" s="13" t="s">
        <v>80</v>
      </c>
      <c r="AY357" s="245" t="s">
        <v>148</v>
      </c>
    </row>
    <row r="358" s="2" customFormat="1" ht="16.5" customHeight="1">
      <c r="A358" s="40"/>
      <c r="B358" s="41"/>
      <c r="C358" s="215" t="s">
        <v>571</v>
      </c>
      <c r="D358" s="215" t="s">
        <v>150</v>
      </c>
      <c r="E358" s="216" t="s">
        <v>572</v>
      </c>
      <c r="F358" s="217" t="s">
        <v>573</v>
      </c>
      <c r="G358" s="218" t="s">
        <v>280</v>
      </c>
      <c r="H358" s="219">
        <v>3.169</v>
      </c>
      <c r="I358" s="220"/>
      <c r="J358" s="221">
        <f>ROUND(I358*H358,2)</f>
        <v>0</v>
      </c>
      <c r="K358" s="217" t="s">
        <v>154</v>
      </c>
      <c r="L358" s="46"/>
      <c r="M358" s="222" t="s">
        <v>19</v>
      </c>
      <c r="N358" s="223" t="s">
        <v>44</v>
      </c>
      <c r="O358" s="86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6" t="s">
        <v>242</v>
      </c>
      <c r="AT358" s="226" t="s">
        <v>150</v>
      </c>
      <c r="AU358" s="226" t="s">
        <v>82</v>
      </c>
      <c r="AY358" s="19" t="s">
        <v>148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9" t="s">
        <v>80</v>
      </c>
      <c r="BK358" s="227">
        <f>ROUND(I358*H358,2)</f>
        <v>0</v>
      </c>
      <c r="BL358" s="19" t="s">
        <v>242</v>
      </c>
      <c r="BM358" s="226" t="s">
        <v>574</v>
      </c>
    </row>
    <row r="359" s="2" customFormat="1">
      <c r="A359" s="40"/>
      <c r="B359" s="41"/>
      <c r="C359" s="42"/>
      <c r="D359" s="228" t="s">
        <v>157</v>
      </c>
      <c r="E359" s="42"/>
      <c r="F359" s="229" t="s">
        <v>575</v>
      </c>
      <c r="G359" s="42"/>
      <c r="H359" s="42"/>
      <c r="I359" s="230"/>
      <c r="J359" s="42"/>
      <c r="K359" s="42"/>
      <c r="L359" s="46"/>
      <c r="M359" s="231"/>
      <c r="N359" s="232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157</v>
      </c>
      <c r="AU359" s="19" t="s">
        <v>82</v>
      </c>
    </row>
    <row r="360" s="2" customFormat="1">
      <c r="A360" s="40"/>
      <c r="B360" s="41"/>
      <c r="C360" s="42"/>
      <c r="D360" s="233" t="s">
        <v>159</v>
      </c>
      <c r="E360" s="42"/>
      <c r="F360" s="234" t="s">
        <v>576</v>
      </c>
      <c r="G360" s="42"/>
      <c r="H360" s="42"/>
      <c r="I360" s="230"/>
      <c r="J360" s="42"/>
      <c r="K360" s="42"/>
      <c r="L360" s="46"/>
      <c r="M360" s="231"/>
      <c r="N360" s="23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159</v>
      </c>
      <c r="AU360" s="19" t="s">
        <v>82</v>
      </c>
    </row>
    <row r="361" s="2" customFormat="1" ht="21.75" customHeight="1">
      <c r="A361" s="40"/>
      <c r="B361" s="41"/>
      <c r="C361" s="215" t="s">
        <v>577</v>
      </c>
      <c r="D361" s="215" t="s">
        <v>150</v>
      </c>
      <c r="E361" s="216" t="s">
        <v>578</v>
      </c>
      <c r="F361" s="217" t="s">
        <v>579</v>
      </c>
      <c r="G361" s="218" t="s">
        <v>280</v>
      </c>
      <c r="H361" s="219">
        <v>12.676</v>
      </c>
      <c r="I361" s="220"/>
      <c r="J361" s="221">
        <f>ROUND(I361*H361,2)</f>
        <v>0</v>
      </c>
      <c r="K361" s="217" t="s">
        <v>154</v>
      </c>
      <c r="L361" s="46"/>
      <c r="M361" s="222" t="s">
        <v>19</v>
      </c>
      <c r="N361" s="223" t="s">
        <v>44</v>
      </c>
      <c r="O361" s="86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6" t="s">
        <v>242</v>
      </c>
      <c r="AT361" s="226" t="s">
        <v>150</v>
      </c>
      <c r="AU361" s="226" t="s">
        <v>82</v>
      </c>
      <c r="AY361" s="19" t="s">
        <v>148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9" t="s">
        <v>80</v>
      </c>
      <c r="BK361" s="227">
        <f>ROUND(I361*H361,2)</f>
        <v>0</v>
      </c>
      <c r="BL361" s="19" t="s">
        <v>242</v>
      </c>
      <c r="BM361" s="226" t="s">
        <v>580</v>
      </c>
    </row>
    <row r="362" s="2" customFormat="1">
      <c r="A362" s="40"/>
      <c r="B362" s="41"/>
      <c r="C362" s="42"/>
      <c r="D362" s="228" t="s">
        <v>157</v>
      </c>
      <c r="E362" s="42"/>
      <c r="F362" s="229" t="s">
        <v>581</v>
      </c>
      <c r="G362" s="42"/>
      <c r="H362" s="42"/>
      <c r="I362" s="230"/>
      <c r="J362" s="42"/>
      <c r="K362" s="42"/>
      <c r="L362" s="46"/>
      <c r="M362" s="231"/>
      <c r="N362" s="232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157</v>
      </c>
      <c r="AU362" s="19" t="s">
        <v>82</v>
      </c>
    </row>
    <row r="363" s="2" customFormat="1">
      <c r="A363" s="40"/>
      <c r="B363" s="41"/>
      <c r="C363" s="42"/>
      <c r="D363" s="233" t="s">
        <v>159</v>
      </c>
      <c r="E363" s="42"/>
      <c r="F363" s="234" t="s">
        <v>582</v>
      </c>
      <c r="G363" s="42"/>
      <c r="H363" s="42"/>
      <c r="I363" s="230"/>
      <c r="J363" s="42"/>
      <c r="K363" s="42"/>
      <c r="L363" s="46"/>
      <c r="M363" s="231"/>
      <c r="N363" s="232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159</v>
      </c>
      <c r="AU363" s="19" t="s">
        <v>82</v>
      </c>
    </row>
    <row r="364" s="13" customFormat="1">
      <c r="A364" s="13"/>
      <c r="B364" s="235"/>
      <c r="C364" s="236"/>
      <c r="D364" s="228" t="s">
        <v>161</v>
      </c>
      <c r="E364" s="237" t="s">
        <v>19</v>
      </c>
      <c r="F364" s="238" t="s">
        <v>583</v>
      </c>
      <c r="G364" s="236"/>
      <c r="H364" s="239">
        <v>12.676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161</v>
      </c>
      <c r="AU364" s="245" t="s">
        <v>82</v>
      </c>
      <c r="AV364" s="13" t="s">
        <v>82</v>
      </c>
      <c r="AW364" s="13" t="s">
        <v>34</v>
      </c>
      <c r="AX364" s="13" t="s">
        <v>80</v>
      </c>
      <c r="AY364" s="245" t="s">
        <v>148</v>
      </c>
    </row>
    <row r="365" s="12" customFormat="1" ht="22.8" customHeight="1">
      <c r="A365" s="12"/>
      <c r="B365" s="199"/>
      <c r="C365" s="200"/>
      <c r="D365" s="201" t="s">
        <v>72</v>
      </c>
      <c r="E365" s="213" t="s">
        <v>584</v>
      </c>
      <c r="F365" s="213" t="s">
        <v>585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SUM(P366:P381)</f>
        <v>0</v>
      </c>
      <c r="Q365" s="207"/>
      <c r="R365" s="208">
        <f>SUM(R366:R381)</f>
        <v>0.0022500000000000003</v>
      </c>
      <c r="S365" s="207"/>
      <c r="T365" s="209">
        <f>SUM(T366:T381)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82</v>
      </c>
      <c r="AT365" s="211" t="s">
        <v>72</v>
      </c>
      <c r="AU365" s="211" t="s">
        <v>80</v>
      </c>
      <c r="AY365" s="210" t="s">
        <v>148</v>
      </c>
      <c r="BK365" s="212">
        <f>SUM(BK366:BK381)</f>
        <v>0</v>
      </c>
    </row>
    <row r="366" s="2" customFormat="1" ht="16.5" customHeight="1">
      <c r="A366" s="40"/>
      <c r="B366" s="41"/>
      <c r="C366" s="215" t="s">
        <v>586</v>
      </c>
      <c r="D366" s="215" t="s">
        <v>150</v>
      </c>
      <c r="E366" s="216" t="s">
        <v>587</v>
      </c>
      <c r="F366" s="217" t="s">
        <v>588</v>
      </c>
      <c r="G366" s="218" t="s">
        <v>153</v>
      </c>
      <c r="H366" s="219">
        <v>5</v>
      </c>
      <c r="I366" s="220"/>
      <c r="J366" s="221">
        <f>ROUND(I366*H366,2)</f>
        <v>0</v>
      </c>
      <c r="K366" s="217" t="s">
        <v>154</v>
      </c>
      <c r="L366" s="46"/>
      <c r="M366" s="222" t="s">
        <v>19</v>
      </c>
      <c r="N366" s="223" t="s">
        <v>44</v>
      </c>
      <c r="O366" s="86"/>
      <c r="P366" s="224">
        <f>O366*H366</f>
        <v>0</v>
      </c>
      <c r="Q366" s="224">
        <v>6.9999999999999994E-05</v>
      </c>
      <c r="R366" s="224">
        <f>Q366*H366</f>
        <v>0.00034999999999999994</v>
      </c>
      <c r="S366" s="224">
        <v>0</v>
      </c>
      <c r="T366" s="22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6" t="s">
        <v>242</v>
      </c>
      <c r="AT366" s="226" t="s">
        <v>150</v>
      </c>
      <c r="AU366" s="226" t="s">
        <v>82</v>
      </c>
      <c r="AY366" s="19" t="s">
        <v>148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80</v>
      </c>
      <c r="BK366" s="227">
        <f>ROUND(I366*H366,2)</f>
        <v>0</v>
      </c>
      <c r="BL366" s="19" t="s">
        <v>242</v>
      </c>
      <c r="BM366" s="226" t="s">
        <v>589</v>
      </c>
    </row>
    <row r="367" s="2" customFormat="1">
      <c r="A367" s="40"/>
      <c r="B367" s="41"/>
      <c r="C367" s="42"/>
      <c r="D367" s="228" t="s">
        <v>157</v>
      </c>
      <c r="E367" s="42"/>
      <c r="F367" s="229" t="s">
        <v>588</v>
      </c>
      <c r="G367" s="42"/>
      <c r="H367" s="42"/>
      <c r="I367" s="230"/>
      <c r="J367" s="42"/>
      <c r="K367" s="42"/>
      <c r="L367" s="46"/>
      <c r="M367" s="231"/>
      <c r="N367" s="232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157</v>
      </c>
      <c r="AU367" s="19" t="s">
        <v>82</v>
      </c>
    </row>
    <row r="368" s="2" customFormat="1">
      <c r="A368" s="40"/>
      <c r="B368" s="41"/>
      <c r="C368" s="42"/>
      <c r="D368" s="233" t="s">
        <v>159</v>
      </c>
      <c r="E368" s="42"/>
      <c r="F368" s="234" t="s">
        <v>590</v>
      </c>
      <c r="G368" s="42"/>
      <c r="H368" s="42"/>
      <c r="I368" s="230"/>
      <c r="J368" s="42"/>
      <c r="K368" s="42"/>
      <c r="L368" s="46"/>
      <c r="M368" s="231"/>
      <c r="N368" s="232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159</v>
      </c>
      <c r="AU368" s="19" t="s">
        <v>82</v>
      </c>
    </row>
    <row r="369" s="2" customFormat="1" ht="16.5" customHeight="1">
      <c r="A369" s="40"/>
      <c r="B369" s="41"/>
      <c r="C369" s="215" t="s">
        <v>591</v>
      </c>
      <c r="D369" s="215" t="s">
        <v>150</v>
      </c>
      <c r="E369" s="216" t="s">
        <v>592</v>
      </c>
      <c r="F369" s="217" t="s">
        <v>593</v>
      </c>
      <c r="G369" s="218" t="s">
        <v>153</v>
      </c>
      <c r="H369" s="219">
        <v>5</v>
      </c>
      <c r="I369" s="220"/>
      <c r="J369" s="221">
        <f>ROUND(I369*H369,2)</f>
        <v>0</v>
      </c>
      <c r="K369" s="217" t="s">
        <v>154</v>
      </c>
      <c r="L369" s="46"/>
      <c r="M369" s="222" t="s">
        <v>19</v>
      </c>
      <c r="N369" s="223" t="s">
        <v>44</v>
      </c>
      <c r="O369" s="86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6" t="s">
        <v>242</v>
      </c>
      <c r="AT369" s="226" t="s">
        <v>150</v>
      </c>
      <c r="AU369" s="226" t="s">
        <v>82</v>
      </c>
      <c r="AY369" s="19" t="s">
        <v>148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80</v>
      </c>
      <c r="BK369" s="227">
        <f>ROUND(I369*H369,2)</f>
        <v>0</v>
      </c>
      <c r="BL369" s="19" t="s">
        <v>242</v>
      </c>
      <c r="BM369" s="226" t="s">
        <v>594</v>
      </c>
    </row>
    <row r="370" s="2" customFormat="1">
      <c r="A370" s="40"/>
      <c r="B370" s="41"/>
      <c r="C370" s="42"/>
      <c r="D370" s="228" t="s">
        <v>157</v>
      </c>
      <c r="E370" s="42"/>
      <c r="F370" s="229" t="s">
        <v>593</v>
      </c>
      <c r="G370" s="42"/>
      <c r="H370" s="42"/>
      <c r="I370" s="230"/>
      <c r="J370" s="42"/>
      <c r="K370" s="42"/>
      <c r="L370" s="46"/>
      <c r="M370" s="231"/>
      <c r="N370" s="232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157</v>
      </c>
      <c r="AU370" s="19" t="s">
        <v>82</v>
      </c>
    </row>
    <row r="371" s="2" customFormat="1">
      <c r="A371" s="40"/>
      <c r="B371" s="41"/>
      <c r="C371" s="42"/>
      <c r="D371" s="233" t="s">
        <v>159</v>
      </c>
      <c r="E371" s="42"/>
      <c r="F371" s="234" t="s">
        <v>595</v>
      </c>
      <c r="G371" s="42"/>
      <c r="H371" s="42"/>
      <c r="I371" s="230"/>
      <c r="J371" s="42"/>
      <c r="K371" s="42"/>
      <c r="L371" s="46"/>
      <c r="M371" s="231"/>
      <c r="N371" s="232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159</v>
      </c>
      <c r="AU371" s="19" t="s">
        <v>82</v>
      </c>
    </row>
    <row r="372" s="2" customFormat="1" ht="16.5" customHeight="1">
      <c r="A372" s="40"/>
      <c r="B372" s="41"/>
      <c r="C372" s="215" t="s">
        <v>596</v>
      </c>
      <c r="D372" s="215" t="s">
        <v>150</v>
      </c>
      <c r="E372" s="216" t="s">
        <v>597</v>
      </c>
      <c r="F372" s="217" t="s">
        <v>598</v>
      </c>
      <c r="G372" s="218" t="s">
        <v>153</v>
      </c>
      <c r="H372" s="219">
        <v>5</v>
      </c>
      <c r="I372" s="220"/>
      <c r="J372" s="221">
        <f>ROUND(I372*H372,2)</f>
        <v>0</v>
      </c>
      <c r="K372" s="217" t="s">
        <v>154</v>
      </c>
      <c r="L372" s="46"/>
      <c r="M372" s="222" t="s">
        <v>19</v>
      </c>
      <c r="N372" s="223" t="s">
        <v>44</v>
      </c>
      <c r="O372" s="86"/>
      <c r="P372" s="224">
        <f>O372*H372</f>
        <v>0</v>
      </c>
      <c r="Q372" s="224">
        <v>0.00013999999999999999</v>
      </c>
      <c r="R372" s="224">
        <f>Q372*H372</f>
        <v>0.00069999999999999988</v>
      </c>
      <c r="S372" s="224">
        <v>0</v>
      </c>
      <c r="T372" s="22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6" t="s">
        <v>242</v>
      </c>
      <c r="AT372" s="226" t="s">
        <v>150</v>
      </c>
      <c r="AU372" s="226" t="s">
        <v>82</v>
      </c>
      <c r="AY372" s="19" t="s">
        <v>148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9" t="s">
        <v>80</v>
      </c>
      <c r="BK372" s="227">
        <f>ROUND(I372*H372,2)</f>
        <v>0</v>
      </c>
      <c r="BL372" s="19" t="s">
        <v>242</v>
      </c>
      <c r="BM372" s="226" t="s">
        <v>599</v>
      </c>
    </row>
    <row r="373" s="2" customFormat="1">
      <c r="A373" s="40"/>
      <c r="B373" s="41"/>
      <c r="C373" s="42"/>
      <c r="D373" s="228" t="s">
        <v>157</v>
      </c>
      <c r="E373" s="42"/>
      <c r="F373" s="229" t="s">
        <v>600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157</v>
      </c>
      <c r="AU373" s="19" t="s">
        <v>82</v>
      </c>
    </row>
    <row r="374" s="2" customFormat="1">
      <c r="A374" s="40"/>
      <c r="B374" s="41"/>
      <c r="C374" s="42"/>
      <c r="D374" s="233" t="s">
        <v>159</v>
      </c>
      <c r="E374" s="42"/>
      <c r="F374" s="234" t="s">
        <v>601</v>
      </c>
      <c r="G374" s="42"/>
      <c r="H374" s="42"/>
      <c r="I374" s="230"/>
      <c r="J374" s="42"/>
      <c r="K374" s="42"/>
      <c r="L374" s="46"/>
      <c r="M374" s="231"/>
      <c r="N374" s="232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159</v>
      </c>
      <c r="AU374" s="19" t="s">
        <v>82</v>
      </c>
    </row>
    <row r="375" s="2" customFormat="1" ht="16.5" customHeight="1">
      <c r="A375" s="40"/>
      <c r="B375" s="41"/>
      <c r="C375" s="215" t="s">
        <v>602</v>
      </c>
      <c r="D375" s="215" t="s">
        <v>150</v>
      </c>
      <c r="E375" s="216" t="s">
        <v>603</v>
      </c>
      <c r="F375" s="217" t="s">
        <v>604</v>
      </c>
      <c r="G375" s="218" t="s">
        <v>153</v>
      </c>
      <c r="H375" s="219">
        <v>5</v>
      </c>
      <c r="I375" s="220"/>
      <c r="J375" s="221">
        <f>ROUND(I375*H375,2)</f>
        <v>0</v>
      </c>
      <c r="K375" s="217" t="s">
        <v>154</v>
      </c>
      <c r="L375" s="46"/>
      <c r="M375" s="222" t="s">
        <v>19</v>
      </c>
      <c r="N375" s="223" t="s">
        <v>44</v>
      </c>
      <c r="O375" s="86"/>
      <c r="P375" s="224">
        <f>O375*H375</f>
        <v>0</v>
      </c>
      <c r="Q375" s="224">
        <v>0.00012</v>
      </c>
      <c r="R375" s="224">
        <f>Q375*H375</f>
        <v>0.00060000000000000006</v>
      </c>
      <c r="S375" s="224">
        <v>0</v>
      </c>
      <c r="T375" s="225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6" t="s">
        <v>242</v>
      </c>
      <c r="AT375" s="226" t="s">
        <v>150</v>
      </c>
      <c r="AU375" s="226" t="s">
        <v>82</v>
      </c>
      <c r="AY375" s="19" t="s">
        <v>148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80</v>
      </c>
      <c r="BK375" s="227">
        <f>ROUND(I375*H375,2)</f>
        <v>0</v>
      </c>
      <c r="BL375" s="19" t="s">
        <v>242</v>
      </c>
      <c r="BM375" s="226" t="s">
        <v>605</v>
      </c>
    </row>
    <row r="376" s="2" customFormat="1">
      <c r="A376" s="40"/>
      <c r="B376" s="41"/>
      <c r="C376" s="42"/>
      <c r="D376" s="228" t="s">
        <v>157</v>
      </c>
      <c r="E376" s="42"/>
      <c r="F376" s="229" t="s">
        <v>606</v>
      </c>
      <c r="G376" s="42"/>
      <c r="H376" s="42"/>
      <c r="I376" s="230"/>
      <c r="J376" s="42"/>
      <c r="K376" s="42"/>
      <c r="L376" s="46"/>
      <c r="M376" s="231"/>
      <c r="N376" s="232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157</v>
      </c>
      <c r="AU376" s="19" t="s">
        <v>82</v>
      </c>
    </row>
    <row r="377" s="2" customFormat="1">
      <c r="A377" s="40"/>
      <c r="B377" s="41"/>
      <c r="C377" s="42"/>
      <c r="D377" s="233" t="s">
        <v>159</v>
      </c>
      <c r="E377" s="42"/>
      <c r="F377" s="234" t="s">
        <v>607</v>
      </c>
      <c r="G377" s="42"/>
      <c r="H377" s="42"/>
      <c r="I377" s="230"/>
      <c r="J377" s="42"/>
      <c r="K377" s="42"/>
      <c r="L377" s="46"/>
      <c r="M377" s="231"/>
      <c r="N377" s="232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159</v>
      </c>
      <c r="AU377" s="19" t="s">
        <v>82</v>
      </c>
    </row>
    <row r="378" s="2" customFormat="1" ht="16.5" customHeight="1">
      <c r="A378" s="40"/>
      <c r="B378" s="41"/>
      <c r="C378" s="215" t="s">
        <v>608</v>
      </c>
      <c r="D378" s="215" t="s">
        <v>150</v>
      </c>
      <c r="E378" s="216" t="s">
        <v>609</v>
      </c>
      <c r="F378" s="217" t="s">
        <v>610</v>
      </c>
      <c r="G378" s="218" t="s">
        <v>153</v>
      </c>
      <c r="H378" s="219">
        <v>5</v>
      </c>
      <c r="I378" s="220"/>
      <c r="J378" s="221">
        <f>ROUND(I378*H378,2)</f>
        <v>0</v>
      </c>
      <c r="K378" s="217" t="s">
        <v>154</v>
      </c>
      <c r="L378" s="46"/>
      <c r="M378" s="222" t="s">
        <v>19</v>
      </c>
      <c r="N378" s="223" t="s">
        <v>44</v>
      </c>
      <c r="O378" s="86"/>
      <c r="P378" s="224">
        <f>O378*H378</f>
        <v>0</v>
      </c>
      <c r="Q378" s="224">
        <v>0.00012</v>
      </c>
      <c r="R378" s="224">
        <f>Q378*H378</f>
        <v>0.00060000000000000006</v>
      </c>
      <c r="S378" s="224">
        <v>0</v>
      </c>
      <c r="T378" s="225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6" t="s">
        <v>242</v>
      </c>
      <c r="AT378" s="226" t="s">
        <v>150</v>
      </c>
      <c r="AU378" s="226" t="s">
        <v>82</v>
      </c>
      <c r="AY378" s="19" t="s">
        <v>148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9" t="s">
        <v>80</v>
      </c>
      <c r="BK378" s="227">
        <f>ROUND(I378*H378,2)</f>
        <v>0</v>
      </c>
      <c r="BL378" s="19" t="s">
        <v>242</v>
      </c>
      <c r="BM378" s="226" t="s">
        <v>611</v>
      </c>
    </row>
    <row r="379" s="2" customFormat="1">
      <c r="A379" s="40"/>
      <c r="B379" s="41"/>
      <c r="C379" s="42"/>
      <c r="D379" s="228" t="s">
        <v>157</v>
      </c>
      <c r="E379" s="42"/>
      <c r="F379" s="229" t="s">
        <v>612</v>
      </c>
      <c r="G379" s="42"/>
      <c r="H379" s="42"/>
      <c r="I379" s="230"/>
      <c r="J379" s="42"/>
      <c r="K379" s="42"/>
      <c r="L379" s="46"/>
      <c r="M379" s="231"/>
      <c r="N379" s="232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157</v>
      </c>
      <c r="AU379" s="19" t="s">
        <v>82</v>
      </c>
    </row>
    <row r="380" s="2" customFormat="1">
      <c r="A380" s="40"/>
      <c r="B380" s="41"/>
      <c r="C380" s="42"/>
      <c r="D380" s="233" t="s">
        <v>159</v>
      </c>
      <c r="E380" s="42"/>
      <c r="F380" s="234" t="s">
        <v>613</v>
      </c>
      <c r="G380" s="42"/>
      <c r="H380" s="42"/>
      <c r="I380" s="230"/>
      <c r="J380" s="42"/>
      <c r="K380" s="42"/>
      <c r="L380" s="46"/>
      <c r="M380" s="231"/>
      <c r="N380" s="232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159</v>
      </c>
      <c r="AU380" s="19" t="s">
        <v>82</v>
      </c>
    </row>
    <row r="381" s="2" customFormat="1">
      <c r="A381" s="40"/>
      <c r="B381" s="41"/>
      <c r="C381" s="42"/>
      <c r="D381" s="228" t="s">
        <v>210</v>
      </c>
      <c r="E381" s="42"/>
      <c r="F381" s="256" t="s">
        <v>614</v>
      </c>
      <c r="G381" s="42"/>
      <c r="H381" s="42"/>
      <c r="I381" s="230"/>
      <c r="J381" s="42"/>
      <c r="K381" s="42"/>
      <c r="L381" s="46"/>
      <c r="M381" s="231"/>
      <c r="N381" s="232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210</v>
      </c>
      <c r="AU381" s="19" t="s">
        <v>82</v>
      </c>
    </row>
    <row r="382" s="12" customFormat="1" ht="22.8" customHeight="1">
      <c r="A382" s="12"/>
      <c r="B382" s="199"/>
      <c r="C382" s="200"/>
      <c r="D382" s="201" t="s">
        <v>72</v>
      </c>
      <c r="E382" s="213" t="s">
        <v>615</v>
      </c>
      <c r="F382" s="213" t="s">
        <v>616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SUM(P383:P400)</f>
        <v>0</v>
      </c>
      <c r="Q382" s="207"/>
      <c r="R382" s="208">
        <f>SUM(R383:R400)</f>
        <v>0.061740000000000003</v>
      </c>
      <c r="S382" s="207"/>
      <c r="T382" s="209">
        <f>SUM(T383:T400)</f>
        <v>0.013671000000000001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82</v>
      </c>
      <c r="AT382" s="211" t="s">
        <v>72</v>
      </c>
      <c r="AU382" s="211" t="s">
        <v>80</v>
      </c>
      <c r="AY382" s="210" t="s">
        <v>148</v>
      </c>
      <c r="BK382" s="212">
        <f>SUM(BK383:BK400)</f>
        <v>0</v>
      </c>
    </row>
    <row r="383" s="2" customFormat="1" ht="16.5" customHeight="1">
      <c r="A383" s="40"/>
      <c r="B383" s="41"/>
      <c r="C383" s="215" t="s">
        <v>617</v>
      </c>
      <c r="D383" s="215" t="s">
        <v>150</v>
      </c>
      <c r="E383" s="216" t="s">
        <v>618</v>
      </c>
      <c r="F383" s="217" t="s">
        <v>619</v>
      </c>
      <c r="G383" s="218" t="s">
        <v>153</v>
      </c>
      <c r="H383" s="219">
        <v>44.100000000000001</v>
      </c>
      <c r="I383" s="220"/>
      <c r="J383" s="221">
        <f>ROUND(I383*H383,2)</f>
        <v>0</v>
      </c>
      <c r="K383" s="217" t="s">
        <v>154</v>
      </c>
      <c r="L383" s="46"/>
      <c r="M383" s="222" t="s">
        <v>19</v>
      </c>
      <c r="N383" s="223" t="s">
        <v>44</v>
      </c>
      <c r="O383" s="86"/>
      <c r="P383" s="224">
        <f>O383*H383</f>
        <v>0</v>
      </c>
      <c r="Q383" s="224">
        <v>0.001</v>
      </c>
      <c r="R383" s="224">
        <f>Q383*H383</f>
        <v>0.0441</v>
      </c>
      <c r="S383" s="224">
        <v>0.00031</v>
      </c>
      <c r="T383" s="225">
        <f>S383*H383</f>
        <v>0.013671000000000001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6" t="s">
        <v>242</v>
      </c>
      <c r="AT383" s="226" t="s">
        <v>150</v>
      </c>
      <c r="AU383" s="226" t="s">
        <v>82</v>
      </c>
      <c r="AY383" s="19" t="s">
        <v>148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9" t="s">
        <v>80</v>
      </c>
      <c r="BK383" s="227">
        <f>ROUND(I383*H383,2)</f>
        <v>0</v>
      </c>
      <c r="BL383" s="19" t="s">
        <v>242</v>
      </c>
      <c r="BM383" s="226" t="s">
        <v>620</v>
      </c>
    </row>
    <row r="384" s="2" customFormat="1">
      <c r="A384" s="40"/>
      <c r="B384" s="41"/>
      <c r="C384" s="42"/>
      <c r="D384" s="228" t="s">
        <v>157</v>
      </c>
      <c r="E384" s="42"/>
      <c r="F384" s="229" t="s">
        <v>621</v>
      </c>
      <c r="G384" s="42"/>
      <c r="H384" s="42"/>
      <c r="I384" s="230"/>
      <c r="J384" s="42"/>
      <c r="K384" s="42"/>
      <c r="L384" s="46"/>
      <c r="M384" s="231"/>
      <c r="N384" s="232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157</v>
      </c>
      <c r="AU384" s="19" t="s">
        <v>82</v>
      </c>
    </row>
    <row r="385" s="2" customFormat="1">
      <c r="A385" s="40"/>
      <c r="B385" s="41"/>
      <c r="C385" s="42"/>
      <c r="D385" s="233" t="s">
        <v>159</v>
      </c>
      <c r="E385" s="42"/>
      <c r="F385" s="234" t="s">
        <v>622</v>
      </c>
      <c r="G385" s="42"/>
      <c r="H385" s="42"/>
      <c r="I385" s="230"/>
      <c r="J385" s="42"/>
      <c r="K385" s="42"/>
      <c r="L385" s="46"/>
      <c r="M385" s="231"/>
      <c r="N385" s="232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159</v>
      </c>
      <c r="AU385" s="19" t="s">
        <v>82</v>
      </c>
    </row>
    <row r="386" s="13" customFormat="1">
      <c r="A386" s="13"/>
      <c r="B386" s="235"/>
      <c r="C386" s="236"/>
      <c r="D386" s="228" t="s">
        <v>161</v>
      </c>
      <c r="E386" s="237" t="s">
        <v>19</v>
      </c>
      <c r="F386" s="238" t="s">
        <v>223</v>
      </c>
      <c r="G386" s="236"/>
      <c r="H386" s="239">
        <v>44.100000000000001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161</v>
      </c>
      <c r="AU386" s="245" t="s">
        <v>82</v>
      </c>
      <c r="AV386" s="13" t="s">
        <v>82</v>
      </c>
      <c r="AW386" s="13" t="s">
        <v>34</v>
      </c>
      <c r="AX386" s="13" t="s">
        <v>80</v>
      </c>
      <c r="AY386" s="245" t="s">
        <v>148</v>
      </c>
    </row>
    <row r="387" s="2" customFormat="1" ht="16.5" customHeight="1">
      <c r="A387" s="40"/>
      <c r="B387" s="41"/>
      <c r="C387" s="215" t="s">
        <v>623</v>
      </c>
      <c r="D387" s="215" t="s">
        <v>150</v>
      </c>
      <c r="E387" s="216" t="s">
        <v>624</v>
      </c>
      <c r="F387" s="217" t="s">
        <v>625</v>
      </c>
      <c r="G387" s="218" t="s">
        <v>153</v>
      </c>
      <c r="H387" s="219">
        <v>44.100000000000001</v>
      </c>
      <c r="I387" s="220"/>
      <c r="J387" s="221">
        <f>ROUND(I387*H387,2)</f>
        <v>0</v>
      </c>
      <c r="K387" s="217" t="s">
        <v>154</v>
      </c>
      <c r="L387" s="46"/>
      <c r="M387" s="222" t="s">
        <v>19</v>
      </c>
      <c r="N387" s="223" t="s">
        <v>44</v>
      </c>
      <c r="O387" s="86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6" t="s">
        <v>242</v>
      </c>
      <c r="AT387" s="226" t="s">
        <v>150</v>
      </c>
      <c r="AU387" s="226" t="s">
        <v>82</v>
      </c>
      <c r="AY387" s="19" t="s">
        <v>148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9" t="s">
        <v>80</v>
      </c>
      <c r="BK387" s="227">
        <f>ROUND(I387*H387,2)</f>
        <v>0</v>
      </c>
      <c r="BL387" s="19" t="s">
        <v>242</v>
      </c>
      <c r="BM387" s="226" t="s">
        <v>626</v>
      </c>
    </row>
    <row r="388" s="2" customFormat="1">
      <c r="A388" s="40"/>
      <c r="B388" s="41"/>
      <c r="C388" s="42"/>
      <c r="D388" s="228" t="s">
        <v>157</v>
      </c>
      <c r="E388" s="42"/>
      <c r="F388" s="229" t="s">
        <v>627</v>
      </c>
      <c r="G388" s="42"/>
      <c r="H388" s="42"/>
      <c r="I388" s="230"/>
      <c r="J388" s="42"/>
      <c r="K388" s="42"/>
      <c r="L388" s="46"/>
      <c r="M388" s="231"/>
      <c r="N388" s="232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157</v>
      </c>
      <c r="AU388" s="19" t="s">
        <v>82</v>
      </c>
    </row>
    <row r="389" s="2" customFormat="1">
      <c r="A389" s="40"/>
      <c r="B389" s="41"/>
      <c r="C389" s="42"/>
      <c r="D389" s="233" t="s">
        <v>159</v>
      </c>
      <c r="E389" s="42"/>
      <c r="F389" s="234" t="s">
        <v>628</v>
      </c>
      <c r="G389" s="42"/>
      <c r="H389" s="42"/>
      <c r="I389" s="230"/>
      <c r="J389" s="42"/>
      <c r="K389" s="42"/>
      <c r="L389" s="46"/>
      <c r="M389" s="231"/>
      <c r="N389" s="232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159</v>
      </c>
      <c r="AU389" s="19" t="s">
        <v>82</v>
      </c>
    </row>
    <row r="390" s="2" customFormat="1" ht="16.5" customHeight="1">
      <c r="A390" s="40"/>
      <c r="B390" s="41"/>
      <c r="C390" s="215" t="s">
        <v>629</v>
      </c>
      <c r="D390" s="215" t="s">
        <v>150</v>
      </c>
      <c r="E390" s="216" t="s">
        <v>630</v>
      </c>
      <c r="F390" s="217" t="s">
        <v>631</v>
      </c>
      <c r="G390" s="218" t="s">
        <v>153</v>
      </c>
      <c r="H390" s="219">
        <v>50</v>
      </c>
      <c r="I390" s="220"/>
      <c r="J390" s="221">
        <f>ROUND(I390*H390,2)</f>
        <v>0</v>
      </c>
      <c r="K390" s="217" t="s">
        <v>154</v>
      </c>
      <c r="L390" s="46"/>
      <c r="M390" s="222" t="s">
        <v>19</v>
      </c>
      <c r="N390" s="223" t="s">
        <v>44</v>
      </c>
      <c r="O390" s="86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6" t="s">
        <v>242</v>
      </c>
      <c r="AT390" s="226" t="s">
        <v>150</v>
      </c>
      <c r="AU390" s="226" t="s">
        <v>82</v>
      </c>
      <c r="AY390" s="19" t="s">
        <v>148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9" t="s">
        <v>80</v>
      </c>
      <c r="BK390" s="227">
        <f>ROUND(I390*H390,2)</f>
        <v>0</v>
      </c>
      <c r="BL390" s="19" t="s">
        <v>242</v>
      </c>
      <c r="BM390" s="226" t="s">
        <v>632</v>
      </c>
    </row>
    <row r="391" s="2" customFormat="1">
      <c r="A391" s="40"/>
      <c r="B391" s="41"/>
      <c r="C391" s="42"/>
      <c r="D391" s="228" t="s">
        <v>157</v>
      </c>
      <c r="E391" s="42"/>
      <c r="F391" s="229" t="s">
        <v>633</v>
      </c>
      <c r="G391" s="42"/>
      <c r="H391" s="42"/>
      <c r="I391" s="230"/>
      <c r="J391" s="42"/>
      <c r="K391" s="42"/>
      <c r="L391" s="46"/>
      <c r="M391" s="231"/>
      <c r="N391" s="232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157</v>
      </c>
      <c r="AU391" s="19" t="s">
        <v>82</v>
      </c>
    </row>
    <row r="392" s="2" customFormat="1">
      <c r="A392" s="40"/>
      <c r="B392" s="41"/>
      <c r="C392" s="42"/>
      <c r="D392" s="233" t="s">
        <v>159</v>
      </c>
      <c r="E392" s="42"/>
      <c r="F392" s="234" t="s">
        <v>634</v>
      </c>
      <c r="G392" s="42"/>
      <c r="H392" s="42"/>
      <c r="I392" s="230"/>
      <c r="J392" s="42"/>
      <c r="K392" s="42"/>
      <c r="L392" s="46"/>
      <c r="M392" s="231"/>
      <c r="N392" s="232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159</v>
      </c>
      <c r="AU392" s="19" t="s">
        <v>82</v>
      </c>
    </row>
    <row r="393" s="2" customFormat="1" ht="16.5" customHeight="1">
      <c r="A393" s="40"/>
      <c r="B393" s="41"/>
      <c r="C393" s="246" t="s">
        <v>635</v>
      </c>
      <c r="D393" s="246" t="s">
        <v>206</v>
      </c>
      <c r="E393" s="247" t="s">
        <v>636</v>
      </c>
      <c r="F393" s="248" t="s">
        <v>637</v>
      </c>
      <c r="G393" s="249" t="s">
        <v>153</v>
      </c>
      <c r="H393" s="250">
        <v>50</v>
      </c>
      <c r="I393" s="251"/>
      <c r="J393" s="252">
        <f>ROUND(I393*H393,2)</f>
        <v>0</v>
      </c>
      <c r="K393" s="248" t="s">
        <v>154</v>
      </c>
      <c r="L393" s="253"/>
      <c r="M393" s="254" t="s">
        <v>19</v>
      </c>
      <c r="N393" s="255" t="s">
        <v>44</v>
      </c>
      <c r="O393" s="86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6" t="s">
        <v>352</v>
      </c>
      <c r="AT393" s="226" t="s">
        <v>206</v>
      </c>
      <c r="AU393" s="226" t="s">
        <v>82</v>
      </c>
      <c r="AY393" s="19" t="s">
        <v>148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9" t="s">
        <v>80</v>
      </c>
      <c r="BK393" s="227">
        <f>ROUND(I393*H393,2)</f>
        <v>0</v>
      </c>
      <c r="BL393" s="19" t="s">
        <v>242</v>
      </c>
      <c r="BM393" s="226" t="s">
        <v>638</v>
      </c>
    </row>
    <row r="394" s="2" customFormat="1">
      <c r="A394" s="40"/>
      <c r="B394" s="41"/>
      <c r="C394" s="42"/>
      <c r="D394" s="228" t="s">
        <v>157</v>
      </c>
      <c r="E394" s="42"/>
      <c r="F394" s="229" t="s">
        <v>637</v>
      </c>
      <c r="G394" s="42"/>
      <c r="H394" s="42"/>
      <c r="I394" s="230"/>
      <c r="J394" s="42"/>
      <c r="K394" s="42"/>
      <c r="L394" s="46"/>
      <c r="M394" s="231"/>
      <c r="N394" s="232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157</v>
      </c>
      <c r="AU394" s="19" t="s">
        <v>82</v>
      </c>
    </row>
    <row r="395" s="2" customFormat="1" ht="16.5" customHeight="1">
      <c r="A395" s="40"/>
      <c r="B395" s="41"/>
      <c r="C395" s="215" t="s">
        <v>639</v>
      </c>
      <c r="D395" s="215" t="s">
        <v>150</v>
      </c>
      <c r="E395" s="216" t="s">
        <v>640</v>
      </c>
      <c r="F395" s="217" t="s">
        <v>641</v>
      </c>
      <c r="G395" s="218" t="s">
        <v>153</v>
      </c>
      <c r="H395" s="219">
        <v>44.100000000000001</v>
      </c>
      <c r="I395" s="220"/>
      <c r="J395" s="221">
        <f>ROUND(I395*H395,2)</f>
        <v>0</v>
      </c>
      <c r="K395" s="217" t="s">
        <v>154</v>
      </c>
      <c r="L395" s="46"/>
      <c r="M395" s="222" t="s">
        <v>19</v>
      </c>
      <c r="N395" s="223" t="s">
        <v>44</v>
      </c>
      <c r="O395" s="86"/>
      <c r="P395" s="224">
        <f>O395*H395</f>
        <v>0</v>
      </c>
      <c r="Q395" s="224">
        <v>0.00020000000000000001</v>
      </c>
      <c r="R395" s="224">
        <f>Q395*H395</f>
        <v>0.0088200000000000014</v>
      </c>
      <c r="S395" s="224">
        <v>0</v>
      </c>
      <c r="T395" s="225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6" t="s">
        <v>242</v>
      </c>
      <c r="AT395" s="226" t="s">
        <v>150</v>
      </c>
      <c r="AU395" s="226" t="s">
        <v>82</v>
      </c>
      <c r="AY395" s="19" t="s">
        <v>148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9" t="s">
        <v>80</v>
      </c>
      <c r="BK395" s="227">
        <f>ROUND(I395*H395,2)</f>
        <v>0</v>
      </c>
      <c r="BL395" s="19" t="s">
        <v>242</v>
      </c>
      <c r="BM395" s="226" t="s">
        <v>642</v>
      </c>
    </row>
    <row r="396" s="2" customFormat="1">
      <c r="A396" s="40"/>
      <c r="B396" s="41"/>
      <c r="C396" s="42"/>
      <c r="D396" s="228" t="s">
        <v>157</v>
      </c>
      <c r="E396" s="42"/>
      <c r="F396" s="229" t="s">
        <v>643</v>
      </c>
      <c r="G396" s="42"/>
      <c r="H396" s="42"/>
      <c r="I396" s="230"/>
      <c r="J396" s="42"/>
      <c r="K396" s="42"/>
      <c r="L396" s="46"/>
      <c r="M396" s="231"/>
      <c r="N396" s="232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157</v>
      </c>
      <c r="AU396" s="19" t="s">
        <v>82</v>
      </c>
    </row>
    <row r="397" s="2" customFormat="1">
      <c r="A397" s="40"/>
      <c r="B397" s="41"/>
      <c r="C397" s="42"/>
      <c r="D397" s="233" t="s">
        <v>159</v>
      </c>
      <c r="E397" s="42"/>
      <c r="F397" s="234" t="s">
        <v>644</v>
      </c>
      <c r="G397" s="42"/>
      <c r="H397" s="42"/>
      <c r="I397" s="230"/>
      <c r="J397" s="42"/>
      <c r="K397" s="42"/>
      <c r="L397" s="46"/>
      <c r="M397" s="231"/>
      <c r="N397" s="232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159</v>
      </c>
      <c r="AU397" s="19" t="s">
        <v>82</v>
      </c>
    </row>
    <row r="398" s="2" customFormat="1" ht="16.5" customHeight="1">
      <c r="A398" s="40"/>
      <c r="B398" s="41"/>
      <c r="C398" s="215" t="s">
        <v>645</v>
      </c>
      <c r="D398" s="215" t="s">
        <v>150</v>
      </c>
      <c r="E398" s="216" t="s">
        <v>646</v>
      </c>
      <c r="F398" s="217" t="s">
        <v>647</v>
      </c>
      <c r="G398" s="218" t="s">
        <v>153</v>
      </c>
      <c r="H398" s="219">
        <v>44.100000000000001</v>
      </c>
      <c r="I398" s="220"/>
      <c r="J398" s="221">
        <f>ROUND(I398*H398,2)</f>
        <v>0</v>
      </c>
      <c r="K398" s="217" t="s">
        <v>154</v>
      </c>
      <c r="L398" s="46"/>
      <c r="M398" s="222" t="s">
        <v>19</v>
      </c>
      <c r="N398" s="223" t="s">
        <v>44</v>
      </c>
      <c r="O398" s="86"/>
      <c r="P398" s="224">
        <f>O398*H398</f>
        <v>0</v>
      </c>
      <c r="Q398" s="224">
        <v>0.00020000000000000001</v>
      </c>
      <c r="R398" s="224">
        <f>Q398*H398</f>
        <v>0.0088200000000000014</v>
      </c>
      <c r="S398" s="224">
        <v>0</v>
      </c>
      <c r="T398" s="225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6" t="s">
        <v>242</v>
      </c>
      <c r="AT398" s="226" t="s">
        <v>150</v>
      </c>
      <c r="AU398" s="226" t="s">
        <v>82</v>
      </c>
      <c r="AY398" s="19" t="s">
        <v>148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80</v>
      </c>
      <c r="BK398" s="227">
        <f>ROUND(I398*H398,2)</f>
        <v>0</v>
      </c>
      <c r="BL398" s="19" t="s">
        <v>242</v>
      </c>
      <c r="BM398" s="226" t="s">
        <v>648</v>
      </c>
    </row>
    <row r="399" s="2" customFormat="1">
      <c r="A399" s="40"/>
      <c r="B399" s="41"/>
      <c r="C399" s="42"/>
      <c r="D399" s="228" t="s">
        <v>157</v>
      </c>
      <c r="E399" s="42"/>
      <c r="F399" s="229" t="s">
        <v>649</v>
      </c>
      <c r="G399" s="42"/>
      <c r="H399" s="42"/>
      <c r="I399" s="230"/>
      <c r="J399" s="42"/>
      <c r="K399" s="42"/>
      <c r="L399" s="46"/>
      <c r="M399" s="231"/>
      <c r="N399" s="232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157</v>
      </c>
      <c r="AU399" s="19" t="s">
        <v>82</v>
      </c>
    </row>
    <row r="400" s="2" customFormat="1">
      <c r="A400" s="40"/>
      <c r="B400" s="41"/>
      <c r="C400" s="42"/>
      <c r="D400" s="233" t="s">
        <v>159</v>
      </c>
      <c r="E400" s="42"/>
      <c r="F400" s="234" t="s">
        <v>650</v>
      </c>
      <c r="G400" s="42"/>
      <c r="H400" s="42"/>
      <c r="I400" s="230"/>
      <c r="J400" s="42"/>
      <c r="K400" s="42"/>
      <c r="L400" s="46"/>
      <c r="M400" s="231"/>
      <c r="N400" s="232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159</v>
      </c>
      <c r="AU400" s="19" t="s">
        <v>82</v>
      </c>
    </row>
    <row r="401" s="12" customFormat="1" ht="25.92" customHeight="1">
      <c r="A401" s="12"/>
      <c r="B401" s="199"/>
      <c r="C401" s="200"/>
      <c r="D401" s="201" t="s">
        <v>72</v>
      </c>
      <c r="E401" s="202" t="s">
        <v>651</v>
      </c>
      <c r="F401" s="202" t="s">
        <v>652</v>
      </c>
      <c r="G401" s="200"/>
      <c r="H401" s="200"/>
      <c r="I401" s="203"/>
      <c r="J401" s="204">
        <f>BK401</f>
        <v>0</v>
      </c>
      <c r="K401" s="200"/>
      <c r="L401" s="205"/>
      <c r="M401" s="206"/>
      <c r="N401" s="207"/>
      <c r="O401" s="207"/>
      <c r="P401" s="208">
        <f>SUM(P402:P409)</f>
        <v>0</v>
      </c>
      <c r="Q401" s="207"/>
      <c r="R401" s="208">
        <f>SUM(R402:R409)</f>
        <v>0</v>
      </c>
      <c r="S401" s="207"/>
      <c r="T401" s="209">
        <f>SUM(T402:T409)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0" t="s">
        <v>155</v>
      </c>
      <c r="AT401" s="211" t="s">
        <v>72</v>
      </c>
      <c r="AU401" s="211" t="s">
        <v>73</v>
      </c>
      <c r="AY401" s="210" t="s">
        <v>148</v>
      </c>
      <c r="BK401" s="212">
        <f>SUM(BK402:BK409)</f>
        <v>0</v>
      </c>
    </row>
    <row r="402" s="2" customFormat="1" ht="24.15" customHeight="1">
      <c r="A402" s="40"/>
      <c r="B402" s="41"/>
      <c r="C402" s="215" t="s">
        <v>653</v>
      </c>
      <c r="D402" s="215" t="s">
        <v>150</v>
      </c>
      <c r="E402" s="216" t="s">
        <v>654</v>
      </c>
      <c r="F402" s="217" t="s">
        <v>655</v>
      </c>
      <c r="G402" s="218" t="s">
        <v>656</v>
      </c>
      <c r="H402" s="219">
        <v>12</v>
      </c>
      <c r="I402" s="220"/>
      <c r="J402" s="221">
        <f>ROUND(I402*H402,2)</f>
        <v>0</v>
      </c>
      <c r="K402" s="217" t="s">
        <v>154</v>
      </c>
      <c r="L402" s="46"/>
      <c r="M402" s="222" t="s">
        <v>19</v>
      </c>
      <c r="N402" s="223" t="s">
        <v>44</v>
      </c>
      <c r="O402" s="86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6" t="s">
        <v>657</v>
      </c>
      <c r="AT402" s="226" t="s">
        <v>150</v>
      </c>
      <c r="AU402" s="226" t="s">
        <v>80</v>
      </c>
      <c r="AY402" s="19" t="s">
        <v>148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9" t="s">
        <v>80</v>
      </c>
      <c r="BK402" s="227">
        <f>ROUND(I402*H402,2)</f>
        <v>0</v>
      </c>
      <c r="BL402" s="19" t="s">
        <v>657</v>
      </c>
      <c r="BM402" s="226" t="s">
        <v>658</v>
      </c>
    </row>
    <row r="403" s="2" customFormat="1">
      <c r="A403" s="40"/>
      <c r="B403" s="41"/>
      <c r="C403" s="42"/>
      <c r="D403" s="228" t="s">
        <v>157</v>
      </c>
      <c r="E403" s="42"/>
      <c r="F403" s="229" t="s">
        <v>659</v>
      </c>
      <c r="G403" s="42"/>
      <c r="H403" s="42"/>
      <c r="I403" s="230"/>
      <c r="J403" s="42"/>
      <c r="K403" s="42"/>
      <c r="L403" s="46"/>
      <c r="M403" s="231"/>
      <c r="N403" s="232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157</v>
      </c>
      <c r="AU403" s="19" t="s">
        <v>80</v>
      </c>
    </row>
    <row r="404" s="2" customFormat="1">
      <c r="A404" s="40"/>
      <c r="B404" s="41"/>
      <c r="C404" s="42"/>
      <c r="D404" s="233" t="s">
        <v>159</v>
      </c>
      <c r="E404" s="42"/>
      <c r="F404" s="234" t="s">
        <v>660</v>
      </c>
      <c r="G404" s="42"/>
      <c r="H404" s="42"/>
      <c r="I404" s="230"/>
      <c r="J404" s="42"/>
      <c r="K404" s="42"/>
      <c r="L404" s="46"/>
      <c r="M404" s="231"/>
      <c r="N404" s="232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159</v>
      </c>
      <c r="AU404" s="19" t="s">
        <v>80</v>
      </c>
    </row>
    <row r="405" s="2" customFormat="1">
      <c r="A405" s="40"/>
      <c r="B405" s="41"/>
      <c r="C405" s="42"/>
      <c r="D405" s="228" t="s">
        <v>210</v>
      </c>
      <c r="E405" s="42"/>
      <c r="F405" s="256" t="s">
        <v>661</v>
      </c>
      <c r="G405" s="42"/>
      <c r="H405" s="42"/>
      <c r="I405" s="230"/>
      <c r="J405" s="42"/>
      <c r="K405" s="42"/>
      <c r="L405" s="46"/>
      <c r="M405" s="231"/>
      <c r="N405" s="232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210</v>
      </c>
      <c r="AU405" s="19" t="s">
        <v>80</v>
      </c>
    </row>
    <row r="406" s="2" customFormat="1" ht="44.25" customHeight="1">
      <c r="A406" s="40"/>
      <c r="B406" s="41"/>
      <c r="C406" s="215" t="s">
        <v>662</v>
      </c>
      <c r="D406" s="215" t="s">
        <v>150</v>
      </c>
      <c r="E406" s="216" t="s">
        <v>663</v>
      </c>
      <c r="F406" s="217" t="s">
        <v>664</v>
      </c>
      <c r="G406" s="218" t="s">
        <v>656</v>
      </c>
      <c r="H406" s="219">
        <v>18</v>
      </c>
      <c r="I406" s="220"/>
      <c r="J406" s="221">
        <f>ROUND(I406*H406,2)</f>
        <v>0</v>
      </c>
      <c r="K406" s="217" t="s">
        <v>154</v>
      </c>
      <c r="L406" s="46"/>
      <c r="M406" s="222" t="s">
        <v>19</v>
      </c>
      <c r="N406" s="223" t="s">
        <v>44</v>
      </c>
      <c r="O406" s="86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26" t="s">
        <v>657</v>
      </c>
      <c r="AT406" s="226" t="s">
        <v>150</v>
      </c>
      <c r="AU406" s="226" t="s">
        <v>80</v>
      </c>
      <c r="AY406" s="19" t="s">
        <v>148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9" t="s">
        <v>80</v>
      </c>
      <c r="BK406" s="227">
        <f>ROUND(I406*H406,2)</f>
        <v>0</v>
      </c>
      <c r="BL406" s="19" t="s">
        <v>657</v>
      </c>
      <c r="BM406" s="226" t="s">
        <v>665</v>
      </c>
    </row>
    <row r="407" s="2" customFormat="1">
      <c r="A407" s="40"/>
      <c r="B407" s="41"/>
      <c r="C407" s="42"/>
      <c r="D407" s="228" t="s">
        <v>157</v>
      </c>
      <c r="E407" s="42"/>
      <c r="F407" s="229" t="s">
        <v>666</v>
      </c>
      <c r="G407" s="42"/>
      <c r="H407" s="42"/>
      <c r="I407" s="230"/>
      <c r="J407" s="42"/>
      <c r="K407" s="42"/>
      <c r="L407" s="46"/>
      <c r="M407" s="231"/>
      <c r="N407" s="232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157</v>
      </c>
      <c r="AU407" s="19" t="s">
        <v>80</v>
      </c>
    </row>
    <row r="408" s="2" customFormat="1">
      <c r="A408" s="40"/>
      <c r="B408" s="41"/>
      <c r="C408" s="42"/>
      <c r="D408" s="233" t="s">
        <v>159</v>
      </c>
      <c r="E408" s="42"/>
      <c r="F408" s="234" t="s">
        <v>667</v>
      </c>
      <c r="G408" s="42"/>
      <c r="H408" s="42"/>
      <c r="I408" s="230"/>
      <c r="J408" s="42"/>
      <c r="K408" s="42"/>
      <c r="L408" s="46"/>
      <c r="M408" s="231"/>
      <c r="N408" s="232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159</v>
      </c>
      <c r="AU408" s="19" t="s">
        <v>80</v>
      </c>
    </row>
    <row r="409" s="2" customFormat="1">
      <c r="A409" s="40"/>
      <c r="B409" s="41"/>
      <c r="C409" s="42"/>
      <c r="D409" s="228" t="s">
        <v>210</v>
      </c>
      <c r="E409" s="42"/>
      <c r="F409" s="256" t="s">
        <v>668</v>
      </c>
      <c r="G409" s="42"/>
      <c r="H409" s="42"/>
      <c r="I409" s="230"/>
      <c r="J409" s="42"/>
      <c r="K409" s="42"/>
      <c r="L409" s="46"/>
      <c r="M409" s="231"/>
      <c r="N409" s="232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210</v>
      </c>
      <c r="AU409" s="19" t="s">
        <v>80</v>
      </c>
    </row>
    <row r="410" s="12" customFormat="1" ht="25.92" customHeight="1">
      <c r="A410" s="12"/>
      <c r="B410" s="199"/>
      <c r="C410" s="200"/>
      <c r="D410" s="201" t="s">
        <v>72</v>
      </c>
      <c r="E410" s="202" t="s">
        <v>105</v>
      </c>
      <c r="F410" s="202" t="s">
        <v>669</v>
      </c>
      <c r="G410" s="200"/>
      <c r="H410" s="200"/>
      <c r="I410" s="203"/>
      <c r="J410" s="204">
        <f>BK410</f>
        <v>0</v>
      </c>
      <c r="K410" s="200"/>
      <c r="L410" s="205"/>
      <c r="M410" s="206"/>
      <c r="N410" s="207"/>
      <c r="O410" s="207"/>
      <c r="P410" s="208">
        <f>P411</f>
        <v>0</v>
      </c>
      <c r="Q410" s="207"/>
      <c r="R410" s="208">
        <f>R411</f>
        <v>0</v>
      </c>
      <c r="S410" s="207"/>
      <c r="T410" s="209">
        <f>T411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0" t="s">
        <v>670</v>
      </c>
      <c r="AT410" s="211" t="s">
        <v>72</v>
      </c>
      <c r="AU410" s="211" t="s">
        <v>73</v>
      </c>
      <c r="AY410" s="210" t="s">
        <v>148</v>
      </c>
      <c r="BK410" s="212">
        <f>BK411</f>
        <v>0</v>
      </c>
    </row>
    <row r="411" s="12" customFormat="1" ht="22.8" customHeight="1">
      <c r="A411" s="12"/>
      <c r="B411" s="199"/>
      <c r="C411" s="200"/>
      <c r="D411" s="201" t="s">
        <v>72</v>
      </c>
      <c r="E411" s="213" t="s">
        <v>671</v>
      </c>
      <c r="F411" s="213" t="s">
        <v>672</v>
      </c>
      <c r="G411" s="200"/>
      <c r="H411" s="200"/>
      <c r="I411" s="203"/>
      <c r="J411" s="214">
        <f>BK411</f>
        <v>0</v>
      </c>
      <c r="K411" s="200"/>
      <c r="L411" s="205"/>
      <c r="M411" s="206"/>
      <c r="N411" s="207"/>
      <c r="O411" s="207"/>
      <c r="P411" s="208">
        <f>SUM(P412:P414)</f>
        <v>0</v>
      </c>
      <c r="Q411" s="207"/>
      <c r="R411" s="208">
        <f>SUM(R412:R414)</f>
        <v>0</v>
      </c>
      <c r="S411" s="207"/>
      <c r="T411" s="209">
        <f>SUM(T412:T414)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0" t="s">
        <v>670</v>
      </c>
      <c r="AT411" s="211" t="s">
        <v>72</v>
      </c>
      <c r="AU411" s="211" t="s">
        <v>80</v>
      </c>
      <c r="AY411" s="210" t="s">
        <v>148</v>
      </c>
      <c r="BK411" s="212">
        <f>SUM(BK412:BK414)</f>
        <v>0</v>
      </c>
    </row>
    <row r="412" s="2" customFormat="1" ht="16.5" customHeight="1">
      <c r="A412" s="40"/>
      <c r="B412" s="41"/>
      <c r="C412" s="215" t="s">
        <v>673</v>
      </c>
      <c r="D412" s="215" t="s">
        <v>150</v>
      </c>
      <c r="E412" s="216" t="s">
        <v>674</v>
      </c>
      <c r="F412" s="217" t="s">
        <v>675</v>
      </c>
      <c r="G412" s="218" t="s">
        <v>676</v>
      </c>
      <c r="H412" s="219">
        <v>1</v>
      </c>
      <c r="I412" s="220"/>
      <c r="J412" s="221">
        <f>ROUND(I412*H412,2)</f>
        <v>0</v>
      </c>
      <c r="K412" s="217" t="s">
        <v>154</v>
      </c>
      <c r="L412" s="46"/>
      <c r="M412" s="222" t="s">
        <v>19</v>
      </c>
      <c r="N412" s="223" t="s">
        <v>44</v>
      </c>
      <c r="O412" s="86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6" t="s">
        <v>677</v>
      </c>
      <c r="AT412" s="226" t="s">
        <v>150</v>
      </c>
      <c r="AU412" s="226" t="s">
        <v>82</v>
      </c>
      <c r="AY412" s="19" t="s">
        <v>148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9" t="s">
        <v>80</v>
      </c>
      <c r="BK412" s="227">
        <f>ROUND(I412*H412,2)</f>
        <v>0</v>
      </c>
      <c r="BL412" s="19" t="s">
        <v>677</v>
      </c>
      <c r="BM412" s="226" t="s">
        <v>678</v>
      </c>
    </row>
    <row r="413" s="2" customFormat="1">
      <c r="A413" s="40"/>
      <c r="B413" s="41"/>
      <c r="C413" s="42"/>
      <c r="D413" s="228" t="s">
        <v>157</v>
      </c>
      <c r="E413" s="42"/>
      <c r="F413" s="229" t="s">
        <v>679</v>
      </c>
      <c r="G413" s="42"/>
      <c r="H413" s="42"/>
      <c r="I413" s="230"/>
      <c r="J413" s="42"/>
      <c r="K413" s="42"/>
      <c r="L413" s="46"/>
      <c r="M413" s="231"/>
      <c r="N413" s="232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157</v>
      </c>
      <c r="AU413" s="19" t="s">
        <v>82</v>
      </c>
    </row>
    <row r="414" s="2" customFormat="1">
      <c r="A414" s="40"/>
      <c r="B414" s="41"/>
      <c r="C414" s="42"/>
      <c r="D414" s="233" t="s">
        <v>159</v>
      </c>
      <c r="E414" s="42"/>
      <c r="F414" s="234" t="s">
        <v>680</v>
      </c>
      <c r="G414" s="42"/>
      <c r="H414" s="42"/>
      <c r="I414" s="230"/>
      <c r="J414" s="42"/>
      <c r="K414" s="42"/>
      <c r="L414" s="46"/>
      <c r="M414" s="268"/>
      <c r="N414" s="269"/>
      <c r="O414" s="270"/>
      <c r="P414" s="270"/>
      <c r="Q414" s="270"/>
      <c r="R414" s="270"/>
      <c r="S414" s="270"/>
      <c r="T414" s="271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159</v>
      </c>
      <c r="AU414" s="19" t="s">
        <v>82</v>
      </c>
    </row>
    <row r="415" s="2" customFormat="1" ht="6.96" customHeight="1">
      <c r="A415" s="40"/>
      <c r="B415" s="61"/>
      <c r="C415" s="62"/>
      <c r="D415" s="62"/>
      <c r="E415" s="62"/>
      <c r="F415" s="62"/>
      <c r="G415" s="62"/>
      <c r="H415" s="62"/>
      <c r="I415" s="62"/>
      <c r="J415" s="62"/>
      <c r="K415" s="62"/>
      <c r="L415" s="46"/>
      <c r="M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</row>
  </sheetData>
  <sheetProtection sheet="1" autoFilter="0" formatColumns="0" formatRows="0" objects="1" scenarios="1" spinCount="100000" saltValue="wxzQBsn/TY5Su50Gm7H7PP7zU6BBhnp87K24o51jJCYJQ33Pxf1BzXZxXT3dqzm6c+3NSfizfwnIwHYFpbtALg==" hashValue="Nl2+44F0oWwD4qbzGYf76Vubrd9xziVsFwcotmDXx/S25fTVLaAJkDu+1UBHFirjpONR8Di7eVAQ1S9DlG8zjw==" algorithmName="SHA-512" password="CC35"/>
  <autoFilter ref="C101:K4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hyperlinks>
    <hyperlink ref="F107" r:id="rId1" display="https://podminky.urs.cz/item/CS_URS_2025_02/342272225"/>
    <hyperlink ref="F111" r:id="rId2" display="https://podminky.urs.cz/item/CS_URS_2025_02/342272235"/>
    <hyperlink ref="F116" r:id="rId3" display="https://podminky.urs.cz/item/CS_URS_2025_02/612311101"/>
    <hyperlink ref="F120" r:id="rId4" display="https://podminky.urs.cz/item/CS_URS_2025_02/612315222"/>
    <hyperlink ref="F123" r:id="rId5" display="https://podminky.urs.cz/item/CS_URS_2025_02/619995001"/>
    <hyperlink ref="F127" r:id="rId6" display="https://podminky.urs.cz/item/CS_URS_2025_02/631312141"/>
    <hyperlink ref="F131" r:id="rId7" display="https://podminky.urs.cz/item/CS_URS_2025_02/642944121"/>
    <hyperlink ref="F144" r:id="rId8" display="https://podminky.urs.cz/item/CS_URS_2025_02/949101111"/>
    <hyperlink ref="F148" r:id="rId9" display="https://podminky.urs.cz/item/CS_URS_2025_02/952901111"/>
    <hyperlink ref="F152" r:id="rId10" display="https://podminky.urs.cz/item/CS_URS_2025_02/962031133"/>
    <hyperlink ref="F156" r:id="rId11" display="https://podminky.urs.cz/item/CS_URS_2025_02/965046111"/>
    <hyperlink ref="F160" r:id="rId12" display="https://podminky.urs.cz/item/CS_URS_2025_02/965046119"/>
    <hyperlink ref="F164" r:id="rId13" display="https://podminky.urs.cz/item/CS_URS_2025_02/968072455"/>
    <hyperlink ref="F168" r:id="rId14" display="https://podminky.urs.cz/item/CS_URS_2025_02/977312113"/>
    <hyperlink ref="F172" r:id="rId15" display="https://podminky.urs.cz/item/CS_URS_2025_02/974042554"/>
    <hyperlink ref="F176" r:id="rId16" display="https://podminky.urs.cz/item/CS_URS_2025_02/978059541"/>
    <hyperlink ref="F181" r:id="rId17" display="https://podminky.urs.cz/item/CS_URS_2025_02/997013217"/>
    <hyperlink ref="F185" r:id="rId18" display="https://podminky.urs.cz/item/CS_URS_2025_02/997013219"/>
    <hyperlink ref="F189" r:id="rId19" display="https://podminky.urs.cz/item/CS_URS_2025_02/997013509"/>
    <hyperlink ref="F193" r:id="rId20" display="https://podminky.urs.cz/item/CS_URS_2025_02/997013511"/>
    <hyperlink ref="F197" r:id="rId21" display="https://podminky.urs.cz/item/CS_URS_2025_02/997013631"/>
    <hyperlink ref="F201" r:id="rId22" display="https://podminky.urs.cz/item/CS_URS_2025_02/997013813"/>
    <hyperlink ref="F206" r:id="rId23" display="https://podminky.urs.cz/item/CS_URS_2025_02/998018003"/>
    <hyperlink ref="F211" r:id="rId24" display="https://podminky.urs.cz/item/CS_URS_2025_02/763131732"/>
    <hyperlink ref="F215" r:id="rId25" display="https://podminky.urs.cz/item/CS_URS_2025_02/763135812"/>
    <hyperlink ref="F220" r:id="rId26" display="https://podminky.urs.cz/item/CS_URS_2025_02/763135101"/>
    <hyperlink ref="F228" r:id="rId27" display="https://podminky.urs.cz/item/CS_URS_2025_02/998763333"/>
    <hyperlink ref="F231" r:id="rId28" display="https://podminky.urs.cz/item/CS_URS_2025_02/998763339"/>
    <hyperlink ref="F236" r:id="rId29" display="https://podminky.urs.cz/item/CS_URS_2025_02/766660001"/>
    <hyperlink ref="F244" r:id="rId30" display="https://podminky.urs.cz/item/CS_URS_2025_02/766660002"/>
    <hyperlink ref="F252" r:id="rId31" display="https://podminky.urs.cz/item/CS_URS_2025_02/766691914"/>
    <hyperlink ref="F256" r:id="rId32" display="https://podminky.urs.cz/item/CS_URS_2025_02/998766123"/>
    <hyperlink ref="F259" r:id="rId33" display="https://podminky.urs.cz/item/CS_URS_2025_02/998766129"/>
    <hyperlink ref="F264" r:id="rId34" display="https://podminky.urs.cz/item/CS_URS_2025_02/775429121"/>
    <hyperlink ref="F273" r:id="rId35" display="https://podminky.urs.cz/item/CS_URS_2025_02/998775123"/>
    <hyperlink ref="F276" r:id="rId36" display="https://podminky.urs.cz/item/CS_URS_2025_02/998775129"/>
    <hyperlink ref="F281" r:id="rId37" display="https://podminky.urs.cz/item/CS_URS_2025_02/776111116"/>
    <hyperlink ref="F285" r:id="rId38" display="https://podminky.urs.cz/item/CS_URS_2025_02/776111311"/>
    <hyperlink ref="F289" r:id="rId39" display="https://podminky.urs.cz/item/CS_URS_2025_02/776121112"/>
    <hyperlink ref="F293" r:id="rId40" display="https://podminky.urs.cz/item/CS_URS_2025_02/776141114"/>
    <hyperlink ref="F297" r:id="rId41" display="https://podminky.urs.cz/item/CS_URS_2025_02/776201812"/>
    <hyperlink ref="F301" r:id="rId42" display="https://podminky.urs.cz/item/CS_URS_2025_02/776221111"/>
    <hyperlink ref="F311" r:id="rId43" display="https://podminky.urs.cz/item/CS_URS_2025_02/776410811"/>
    <hyperlink ref="F315" r:id="rId44" display="https://podminky.urs.cz/item/CS_URS_2025_02/776411222"/>
    <hyperlink ref="F319" r:id="rId45" display="https://podminky.urs.cz/item/CS_URS_2025_02/998776123"/>
    <hyperlink ref="F322" r:id="rId46" display="https://podminky.urs.cz/item/CS_URS_2025_02/998776129"/>
    <hyperlink ref="F327" r:id="rId47" display="https://podminky.urs.cz/item/CS_URS_2025_02/781121011"/>
    <hyperlink ref="F333" r:id="rId48" display="https://podminky.urs.cz/item/CS_URS_2025_02/781131207"/>
    <hyperlink ref="F336" r:id="rId49" display="https://podminky.urs.cz/item/CS_URS_2025_02/781151031"/>
    <hyperlink ref="F339" r:id="rId50" display="https://podminky.urs.cz/item/CS_URS_2025_02/781151041"/>
    <hyperlink ref="F343" r:id="rId51" display="https://podminky.urs.cz/item/CS_URS_2025_02/781472219"/>
    <hyperlink ref="F349" r:id="rId52" display="https://podminky.urs.cz/item/CS_URS_2025_02/781477114"/>
    <hyperlink ref="F352" r:id="rId53" display="https://podminky.urs.cz/item/CS_URS_2025_02/781494511"/>
    <hyperlink ref="F356" r:id="rId54" display="https://podminky.urs.cz/item/CS_URS_2025_02/781495115"/>
    <hyperlink ref="F360" r:id="rId55" display="https://podminky.urs.cz/item/CS_URS_2025_02/998781123"/>
    <hyperlink ref="F363" r:id="rId56" display="https://podminky.urs.cz/item/CS_URS_2025_02/998781129"/>
    <hyperlink ref="F368" r:id="rId57" display="https://podminky.urs.cz/item/CS_URS_2025_02/783301303"/>
    <hyperlink ref="F371" r:id="rId58" display="https://podminky.urs.cz/item/CS_URS_2025_02/783301401"/>
    <hyperlink ref="F374" r:id="rId59" display="https://podminky.urs.cz/item/CS_URS_2025_02/783314101"/>
    <hyperlink ref="F377" r:id="rId60" display="https://podminky.urs.cz/item/CS_URS_2025_02/783315101"/>
    <hyperlink ref="F380" r:id="rId61" display="https://podminky.urs.cz/item/CS_URS_2025_02/783317101"/>
    <hyperlink ref="F385" r:id="rId62" display="https://podminky.urs.cz/item/CS_URS_2025_02/784121001"/>
    <hyperlink ref="F389" r:id="rId63" display="https://podminky.urs.cz/item/CS_URS_2025_02/784121011"/>
    <hyperlink ref="F392" r:id="rId64" display="https://podminky.urs.cz/item/CS_URS_2025_02/784171101"/>
    <hyperlink ref="F397" r:id="rId65" display="https://podminky.urs.cz/item/CS_URS_2025_02/784181101"/>
    <hyperlink ref="F400" r:id="rId66" display="https://podminky.urs.cz/item/CS_URS_2025_02/784221111"/>
    <hyperlink ref="F404" r:id="rId67" display="https://podminky.urs.cz/item/CS_URS_2025_02/HZS1302"/>
    <hyperlink ref="F408" r:id="rId68" display="https://podminky.urs.cz/item/CS_URS_2025_02/HZS2491"/>
    <hyperlink ref="F414" r:id="rId69" display="https://podminky.urs.cz/item/CS_URS_2025_02/094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OKB Laboratoří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681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14. 9. 2025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38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ROUND(J88,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ROUND((SUM(BE88:BE153)),  2)</f>
        <v>0</v>
      </c>
      <c r="G35" s="40"/>
      <c r="H35" s="40"/>
      <c r="I35" s="160">
        <v>0.20999999999999999</v>
      </c>
      <c r="J35" s="159">
        <f>ROUND(((SUM(BE88:BE153))*I35),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45</v>
      </c>
      <c r="F36" s="159">
        <f>ROUND((SUM(BF88:BF153)),  2)</f>
        <v>0</v>
      </c>
      <c r="G36" s="40"/>
      <c r="H36" s="40"/>
      <c r="I36" s="160">
        <v>0.12</v>
      </c>
      <c r="J36" s="159">
        <f>ROUND(((SUM(BF88:BF153))*I36),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46</v>
      </c>
      <c r="F37" s="159">
        <f>ROUND((SUM(BG88:BG153)),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47</v>
      </c>
      <c r="F38" s="159">
        <f>ROUND((SUM(BH88:BH153)),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ROUND((SUM(BI88:BI153)),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Rekonstrukce OKB Laboratoří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01.2 - VZT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Nemocnice Havířov, p.o.</v>
      </c>
      <c r="G56" s="42"/>
      <c r="H56" s="42"/>
      <c r="I56" s="34" t="s">
        <v>23</v>
      </c>
      <c r="J56" s="74" t="str">
        <f>IF(J14="","",J14)</f>
        <v>14. 9. 2025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Nemocnice Havířov, p.o.</v>
      </c>
      <c r="G58" s="42"/>
      <c r="H58" s="42"/>
      <c r="I58" s="34" t="s">
        <v>31</v>
      </c>
      <c r="J58" s="38" t="str">
        <f>E23</f>
        <v>Amun Pro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682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683</v>
      </c>
      <c r="E65" s="180"/>
      <c r="F65" s="180"/>
      <c r="G65" s="180"/>
      <c r="H65" s="180"/>
      <c r="I65" s="180"/>
      <c r="J65" s="181">
        <f>J110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684</v>
      </c>
      <c r="E66" s="180"/>
      <c r="F66" s="180"/>
      <c r="G66" s="180"/>
      <c r="H66" s="180"/>
      <c r="I66" s="180"/>
      <c r="J66" s="181">
        <f>J129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133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Rekonstrukce OKB Laboratoří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108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2" t="s">
        <v>109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110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01.2 - VZT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Nemocnice Havířov, p.o.</v>
      </c>
      <c r="G82" s="42"/>
      <c r="H82" s="42"/>
      <c r="I82" s="34" t="s">
        <v>23</v>
      </c>
      <c r="J82" s="74" t="str">
        <f>IF(J14="","",J14)</f>
        <v>14. 9. 2025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Nemocnice Havířov, p.o.</v>
      </c>
      <c r="G84" s="42"/>
      <c r="H84" s="42"/>
      <c r="I84" s="34" t="s">
        <v>31</v>
      </c>
      <c r="J84" s="38" t="str">
        <f>E23</f>
        <v>Amun Pro s.r.o.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35</v>
      </c>
      <c r="J85" s="38" t="str">
        <f>E26</f>
        <v xml:space="preserve"> 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8"/>
      <c r="B87" s="189"/>
      <c r="C87" s="190" t="s">
        <v>134</v>
      </c>
      <c r="D87" s="191" t="s">
        <v>58</v>
      </c>
      <c r="E87" s="191" t="s">
        <v>54</v>
      </c>
      <c r="F87" s="191" t="s">
        <v>55</v>
      </c>
      <c r="G87" s="191" t="s">
        <v>135</v>
      </c>
      <c r="H87" s="191" t="s">
        <v>136</v>
      </c>
      <c r="I87" s="191" t="s">
        <v>137</v>
      </c>
      <c r="J87" s="191" t="s">
        <v>114</v>
      </c>
      <c r="K87" s="192" t="s">
        <v>138</v>
      </c>
      <c r="L87" s="193"/>
      <c r="M87" s="94" t="s">
        <v>19</v>
      </c>
      <c r="N87" s="95" t="s">
        <v>43</v>
      </c>
      <c r="O87" s="95" t="s">
        <v>139</v>
      </c>
      <c r="P87" s="95" t="s">
        <v>140</v>
      </c>
      <c r="Q87" s="95" t="s">
        <v>141</v>
      </c>
      <c r="R87" s="95" t="s">
        <v>142</v>
      </c>
      <c r="S87" s="95" t="s">
        <v>143</v>
      </c>
      <c r="T87" s="96" t="s">
        <v>144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0"/>
      <c r="B88" s="41"/>
      <c r="C88" s="101" t="s">
        <v>145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P89+P110+P129</f>
        <v>0</v>
      </c>
      <c r="Q88" s="98"/>
      <c r="R88" s="196">
        <f>R89+R110+R129</f>
        <v>0</v>
      </c>
      <c r="S88" s="98"/>
      <c r="T88" s="197">
        <f>T89+T110+T129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115</v>
      </c>
      <c r="BK88" s="198">
        <f>BK89+BK110+BK129</f>
        <v>0</v>
      </c>
    </row>
    <row r="89" s="12" customFormat="1" ht="25.92" customHeight="1">
      <c r="A89" s="12"/>
      <c r="B89" s="199"/>
      <c r="C89" s="200"/>
      <c r="D89" s="201" t="s">
        <v>72</v>
      </c>
      <c r="E89" s="202" t="s">
        <v>685</v>
      </c>
      <c r="F89" s="202" t="s">
        <v>686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SUM(P90:P109)</f>
        <v>0</v>
      </c>
      <c r="Q89" s="207"/>
      <c r="R89" s="208">
        <f>SUM(R90:R109)</f>
        <v>0</v>
      </c>
      <c r="S89" s="207"/>
      <c r="T89" s="209">
        <f>SUM(T90:T109)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80</v>
      </c>
      <c r="AT89" s="211" t="s">
        <v>72</v>
      </c>
      <c r="AU89" s="211" t="s">
        <v>73</v>
      </c>
      <c r="AY89" s="210" t="s">
        <v>148</v>
      </c>
      <c r="BK89" s="212">
        <f>SUM(BK90:BK109)</f>
        <v>0</v>
      </c>
    </row>
    <row r="90" s="2" customFormat="1" ht="37.8" customHeight="1">
      <c r="A90" s="40"/>
      <c r="B90" s="41"/>
      <c r="C90" s="215" t="s">
        <v>73</v>
      </c>
      <c r="D90" s="215" t="s">
        <v>150</v>
      </c>
      <c r="E90" s="216" t="s">
        <v>687</v>
      </c>
      <c r="F90" s="217" t="s">
        <v>688</v>
      </c>
      <c r="G90" s="218" t="s">
        <v>689</v>
      </c>
      <c r="H90" s="219">
        <v>2</v>
      </c>
      <c r="I90" s="220"/>
      <c r="J90" s="221">
        <f>ROUND(I90*H90,2)</f>
        <v>0</v>
      </c>
      <c r="K90" s="217" t="s">
        <v>19</v>
      </c>
      <c r="L90" s="46"/>
      <c r="M90" s="222" t="s">
        <v>19</v>
      </c>
      <c r="N90" s="223" t="s">
        <v>44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155</v>
      </c>
      <c r="AT90" s="226" t="s">
        <v>150</v>
      </c>
      <c r="AU90" s="226" t="s">
        <v>80</v>
      </c>
      <c r="AY90" s="19" t="s">
        <v>148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80</v>
      </c>
      <c r="BK90" s="227">
        <f>ROUND(I90*H90,2)</f>
        <v>0</v>
      </c>
      <c r="BL90" s="19" t="s">
        <v>155</v>
      </c>
      <c r="BM90" s="226" t="s">
        <v>285</v>
      </c>
    </row>
    <row r="91" s="2" customFormat="1">
      <c r="A91" s="40"/>
      <c r="B91" s="41"/>
      <c r="C91" s="42"/>
      <c r="D91" s="228" t="s">
        <v>157</v>
      </c>
      <c r="E91" s="42"/>
      <c r="F91" s="229" t="s">
        <v>690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80</v>
      </c>
    </row>
    <row r="92" s="2" customFormat="1">
      <c r="A92" s="40"/>
      <c r="B92" s="41"/>
      <c r="C92" s="42"/>
      <c r="D92" s="228" t="s">
        <v>210</v>
      </c>
      <c r="E92" s="42"/>
      <c r="F92" s="256" t="s">
        <v>691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210</v>
      </c>
      <c r="AU92" s="19" t="s">
        <v>80</v>
      </c>
    </row>
    <row r="93" s="2" customFormat="1" ht="33" customHeight="1">
      <c r="A93" s="40"/>
      <c r="B93" s="41"/>
      <c r="C93" s="215" t="s">
        <v>73</v>
      </c>
      <c r="D93" s="215" t="s">
        <v>150</v>
      </c>
      <c r="E93" s="216" t="s">
        <v>692</v>
      </c>
      <c r="F93" s="217" t="s">
        <v>693</v>
      </c>
      <c r="G93" s="218" t="s">
        <v>689</v>
      </c>
      <c r="H93" s="219">
        <v>2</v>
      </c>
      <c r="I93" s="220"/>
      <c r="J93" s="221">
        <f>ROUND(I93*H93,2)</f>
        <v>0</v>
      </c>
      <c r="K93" s="217" t="s">
        <v>19</v>
      </c>
      <c r="L93" s="46"/>
      <c r="M93" s="222" t="s">
        <v>19</v>
      </c>
      <c r="N93" s="223" t="s">
        <v>44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155</v>
      </c>
      <c r="AT93" s="226" t="s">
        <v>150</v>
      </c>
      <c r="AU93" s="226" t="s">
        <v>80</v>
      </c>
      <c r="AY93" s="19" t="s">
        <v>148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80</v>
      </c>
      <c r="BK93" s="227">
        <f>ROUND(I93*H93,2)</f>
        <v>0</v>
      </c>
      <c r="BL93" s="19" t="s">
        <v>155</v>
      </c>
      <c r="BM93" s="226" t="s">
        <v>297</v>
      </c>
    </row>
    <row r="94" s="2" customFormat="1">
      <c r="A94" s="40"/>
      <c r="B94" s="41"/>
      <c r="C94" s="42"/>
      <c r="D94" s="228" t="s">
        <v>157</v>
      </c>
      <c r="E94" s="42"/>
      <c r="F94" s="229" t="s">
        <v>693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157</v>
      </c>
      <c r="AU94" s="19" t="s">
        <v>80</v>
      </c>
    </row>
    <row r="95" s="2" customFormat="1">
      <c r="A95" s="40"/>
      <c r="B95" s="41"/>
      <c r="C95" s="42"/>
      <c r="D95" s="228" t="s">
        <v>210</v>
      </c>
      <c r="E95" s="42"/>
      <c r="F95" s="256" t="s">
        <v>691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210</v>
      </c>
      <c r="AU95" s="19" t="s">
        <v>80</v>
      </c>
    </row>
    <row r="96" s="2" customFormat="1" ht="16.5" customHeight="1">
      <c r="A96" s="40"/>
      <c r="B96" s="41"/>
      <c r="C96" s="215" t="s">
        <v>73</v>
      </c>
      <c r="D96" s="215" t="s">
        <v>150</v>
      </c>
      <c r="E96" s="216" t="s">
        <v>694</v>
      </c>
      <c r="F96" s="217" t="s">
        <v>695</v>
      </c>
      <c r="G96" s="218" t="s">
        <v>696</v>
      </c>
      <c r="H96" s="219">
        <v>2</v>
      </c>
      <c r="I96" s="220"/>
      <c r="J96" s="221">
        <f>ROUND(I96*H96,2)</f>
        <v>0</v>
      </c>
      <c r="K96" s="217" t="s">
        <v>19</v>
      </c>
      <c r="L96" s="46"/>
      <c r="M96" s="222" t="s">
        <v>19</v>
      </c>
      <c r="N96" s="223" t="s">
        <v>44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155</v>
      </c>
      <c r="AT96" s="226" t="s">
        <v>150</v>
      </c>
      <c r="AU96" s="226" t="s">
        <v>80</v>
      </c>
      <c r="AY96" s="19" t="s">
        <v>148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80</v>
      </c>
      <c r="BK96" s="227">
        <f>ROUND(I96*H96,2)</f>
        <v>0</v>
      </c>
      <c r="BL96" s="19" t="s">
        <v>155</v>
      </c>
      <c r="BM96" s="226" t="s">
        <v>310</v>
      </c>
    </row>
    <row r="97" s="2" customFormat="1">
      <c r="A97" s="40"/>
      <c r="B97" s="41"/>
      <c r="C97" s="42"/>
      <c r="D97" s="228" t="s">
        <v>157</v>
      </c>
      <c r="E97" s="42"/>
      <c r="F97" s="229" t="s">
        <v>695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80</v>
      </c>
    </row>
    <row r="98" s="2" customFormat="1" ht="33" customHeight="1">
      <c r="A98" s="40"/>
      <c r="B98" s="41"/>
      <c r="C98" s="215" t="s">
        <v>73</v>
      </c>
      <c r="D98" s="215" t="s">
        <v>150</v>
      </c>
      <c r="E98" s="216" t="s">
        <v>697</v>
      </c>
      <c r="F98" s="217" t="s">
        <v>698</v>
      </c>
      <c r="G98" s="218" t="s">
        <v>699</v>
      </c>
      <c r="H98" s="219">
        <v>120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44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155</v>
      </c>
      <c r="AT98" s="226" t="s">
        <v>150</v>
      </c>
      <c r="AU98" s="226" t="s">
        <v>80</v>
      </c>
      <c r="AY98" s="19" t="s">
        <v>148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80</v>
      </c>
      <c r="BK98" s="227">
        <f>ROUND(I98*H98,2)</f>
        <v>0</v>
      </c>
      <c r="BL98" s="19" t="s">
        <v>155</v>
      </c>
      <c r="BM98" s="226" t="s">
        <v>329</v>
      </c>
    </row>
    <row r="99" s="2" customFormat="1">
      <c r="A99" s="40"/>
      <c r="B99" s="41"/>
      <c r="C99" s="42"/>
      <c r="D99" s="228" t="s">
        <v>157</v>
      </c>
      <c r="E99" s="42"/>
      <c r="F99" s="229" t="s">
        <v>698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80</v>
      </c>
    </row>
    <row r="100" s="2" customFormat="1" ht="24.15" customHeight="1">
      <c r="A100" s="40"/>
      <c r="B100" s="41"/>
      <c r="C100" s="215" t="s">
        <v>73</v>
      </c>
      <c r="D100" s="215" t="s">
        <v>150</v>
      </c>
      <c r="E100" s="216" t="s">
        <v>700</v>
      </c>
      <c r="F100" s="217" t="s">
        <v>701</v>
      </c>
      <c r="G100" s="218" t="s">
        <v>153</v>
      </c>
      <c r="H100" s="219">
        <v>1</v>
      </c>
      <c r="I100" s="220"/>
      <c r="J100" s="221">
        <f>ROUND(I100*H100,2)</f>
        <v>0</v>
      </c>
      <c r="K100" s="217" t="s">
        <v>19</v>
      </c>
      <c r="L100" s="46"/>
      <c r="M100" s="222" t="s">
        <v>19</v>
      </c>
      <c r="N100" s="223" t="s">
        <v>44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155</v>
      </c>
      <c r="AT100" s="226" t="s">
        <v>150</v>
      </c>
      <c r="AU100" s="226" t="s">
        <v>80</v>
      </c>
      <c r="AY100" s="19" t="s">
        <v>148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80</v>
      </c>
      <c r="BK100" s="227">
        <f>ROUND(I100*H100,2)</f>
        <v>0</v>
      </c>
      <c r="BL100" s="19" t="s">
        <v>155</v>
      </c>
      <c r="BM100" s="226" t="s">
        <v>343</v>
      </c>
    </row>
    <row r="101" s="2" customFormat="1">
      <c r="A101" s="40"/>
      <c r="B101" s="41"/>
      <c r="C101" s="42"/>
      <c r="D101" s="228" t="s">
        <v>157</v>
      </c>
      <c r="E101" s="42"/>
      <c r="F101" s="229" t="s">
        <v>701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80</v>
      </c>
    </row>
    <row r="102" s="2" customFormat="1" ht="24.15" customHeight="1">
      <c r="A102" s="40"/>
      <c r="B102" s="41"/>
      <c r="C102" s="215" t="s">
        <v>73</v>
      </c>
      <c r="D102" s="215" t="s">
        <v>150</v>
      </c>
      <c r="E102" s="216" t="s">
        <v>702</v>
      </c>
      <c r="F102" s="217" t="s">
        <v>703</v>
      </c>
      <c r="G102" s="218" t="s">
        <v>696</v>
      </c>
      <c r="H102" s="219">
        <v>2</v>
      </c>
      <c r="I102" s="220"/>
      <c r="J102" s="221">
        <f>ROUND(I102*H102,2)</f>
        <v>0</v>
      </c>
      <c r="K102" s="217" t="s">
        <v>19</v>
      </c>
      <c r="L102" s="46"/>
      <c r="M102" s="222" t="s">
        <v>19</v>
      </c>
      <c r="N102" s="223" t="s">
        <v>44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155</v>
      </c>
      <c r="AT102" s="226" t="s">
        <v>150</v>
      </c>
      <c r="AU102" s="226" t="s">
        <v>80</v>
      </c>
      <c r="AY102" s="19" t="s">
        <v>148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80</v>
      </c>
      <c r="BK102" s="227">
        <f>ROUND(I102*H102,2)</f>
        <v>0</v>
      </c>
      <c r="BL102" s="19" t="s">
        <v>155</v>
      </c>
      <c r="BM102" s="226" t="s">
        <v>352</v>
      </c>
    </row>
    <row r="103" s="2" customFormat="1">
      <c r="A103" s="40"/>
      <c r="B103" s="41"/>
      <c r="C103" s="42"/>
      <c r="D103" s="228" t="s">
        <v>157</v>
      </c>
      <c r="E103" s="42"/>
      <c r="F103" s="229" t="s">
        <v>704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157</v>
      </c>
      <c r="AU103" s="19" t="s">
        <v>80</v>
      </c>
    </row>
    <row r="104" s="2" customFormat="1" ht="21.75" customHeight="1">
      <c r="A104" s="40"/>
      <c r="B104" s="41"/>
      <c r="C104" s="215" t="s">
        <v>73</v>
      </c>
      <c r="D104" s="215" t="s">
        <v>150</v>
      </c>
      <c r="E104" s="216" t="s">
        <v>705</v>
      </c>
      <c r="F104" s="217" t="s">
        <v>706</v>
      </c>
      <c r="G104" s="218" t="s">
        <v>699</v>
      </c>
      <c r="H104" s="219">
        <v>20</v>
      </c>
      <c r="I104" s="220"/>
      <c r="J104" s="221">
        <f>ROUND(I104*H104,2)</f>
        <v>0</v>
      </c>
      <c r="K104" s="217" t="s">
        <v>19</v>
      </c>
      <c r="L104" s="46"/>
      <c r="M104" s="222" t="s">
        <v>19</v>
      </c>
      <c r="N104" s="223" t="s">
        <v>44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155</v>
      </c>
      <c r="AT104" s="226" t="s">
        <v>150</v>
      </c>
      <c r="AU104" s="226" t="s">
        <v>80</v>
      </c>
      <c r="AY104" s="19" t="s">
        <v>148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80</v>
      </c>
      <c r="BK104" s="227">
        <f>ROUND(I104*H104,2)</f>
        <v>0</v>
      </c>
      <c r="BL104" s="19" t="s">
        <v>155</v>
      </c>
      <c r="BM104" s="226" t="s">
        <v>376</v>
      </c>
    </row>
    <row r="105" s="2" customFormat="1">
      <c r="A105" s="40"/>
      <c r="B105" s="41"/>
      <c r="C105" s="42"/>
      <c r="D105" s="228" t="s">
        <v>157</v>
      </c>
      <c r="E105" s="42"/>
      <c r="F105" s="229" t="s">
        <v>706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80</v>
      </c>
    </row>
    <row r="106" s="2" customFormat="1" ht="16.5" customHeight="1">
      <c r="A106" s="40"/>
      <c r="B106" s="41"/>
      <c r="C106" s="215" t="s">
        <v>73</v>
      </c>
      <c r="D106" s="215" t="s">
        <v>150</v>
      </c>
      <c r="E106" s="216" t="s">
        <v>707</v>
      </c>
      <c r="F106" s="217" t="s">
        <v>708</v>
      </c>
      <c r="G106" s="218" t="s">
        <v>699</v>
      </c>
      <c r="H106" s="219">
        <v>10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44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155</v>
      </c>
      <c r="AT106" s="226" t="s">
        <v>150</v>
      </c>
      <c r="AU106" s="226" t="s">
        <v>80</v>
      </c>
      <c r="AY106" s="19" t="s">
        <v>148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80</v>
      </c>
      <c r="BK106" s="227">
        <f>ROUND(I106*H106,2)</f>
        <v>0</v>
      </c>
      <c r="BL106" s="19" t="s">
        <v>155</v>
      </c>
      <c r="BM106" s="226" t="s">
        <v>387</v>
      </c>
    </row>
    <row r="107" s="2" customFormat="1">
      <c r="A107" s="40"/>
      <c r="B107" s="41"/>
      <c r="C107" s="42"/>
      <c r="D107" s="228" t="s">
        <v>157</v>
      </c>
      <c r="E107" s="42"/>
      <c r="F107" s="229" t="s">
        <v>708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157</v>
      </c>
      <c r="AU107" s="19" t="s">
        <v>80</v>
      </c>
    </row>
    <row r="108" s="2" customFormat="1" ht="16.5" customHeight="1">
      <c r="A108" s="40"/>
      <c r="B108" s="41"/>
      <c r="C108" s="215" t="s">
        <v>73</v>
      </c>
      <c r="D108" s="215" t="s">
        <v>150</v>
      </c>
      <c r="E108" s="216" t="s">
        <v>709</v>
      </c>
      <c r="F108" s="217" t="s">
        <v>710</v>
      </c>
      <c r="G108" s="218" t="s">
        <v>520</v>
      </c>
      <c r="H108" s="219">
        <v>30</v>
      </c>
      <c r="I108" s="220"/>
      <c r="J108" s="221">
        <f>ROUND(I108*H108,2)</f>
        <v>0</v>
      </c>
      <c r="K108" s="217" t="s">
        <v>19</v>
      </c>
      <c r="L108" s="46"/>
      <c r="M108" s="222" t="s">
        <v>19</v>
      </c>
      <c r="N108" s="223" t="s">
        <v>44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155</v>
      </c>
      <c r="AT108" s="226" t="s">
        <v>150</v>
      </c>
      <c r="AU108" s="226" t="s">
        <v>80</v>
      </c>
      <c r="AY108" s="19" t="s">
        <v>148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80</v>
      </c>
      <c r="BK108" s="227">
        <f>ROUND(I108*H108,2)</f>
        <v>0</v>
      </c>
      <c r="BL108" s="19" t="s">
        <v>155</v>
      </c>
      <c r="BM108" s="226" t="s">
        <v>398</v>
      </c>
    </row>
    <row r="109" s="2" customFormat="1">
      <c r="A109" s="40"/>
      <c r="B109" s="41"/>
      <c r="C109" s="42"/>
      <c r="D109" s="228" t="s">
        <v>157</v>
      </c>
      <c r="E109" s="42"/>
      <c r="F109" s="229" t="s">
        <v>710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80</v>
      </c>
    </row>
    <row r="110" s="12" customFormat="1" ht="25.92" customHeight="1">
      <c r="A110" s="12"/>
      <c r="B110" s="199"/>
      <c r="C110" s="200"/>
      <c r="D110" s="201" t="s">
        <v>72</v>
      </c>
      <c r="E110" s="202" t="s">
        <v>711</v>
      </c>
      <c r="F110" s="202" t="s">
        <v>712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SUM(P111:P128)</f>
        <v>0</v>
      </c>
      <c r="Q110" s="207"/>
      <c r="R110" s="208">
        <f>SUM(R111:R128)</f>
        <v>0</v>
      </c>
      <c r="S110" s="207"/>
      <c r="T110" s="209">
        <f>SUM(T111:T128)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80</v>
      </c>
      <c r="AT110" s="211" t="s">
        <v>72</v>
      </c>
      <c r="AU110" s="211" t="s">
        <v>73</v>
      </c>
      <c r="AY110" s="210" t="s">
        <v>148</v>
      </c>
      <c r="BK110" s="212">
        <f>SUM(BK111:BK128)</f>
        <v>0</v>
      </c>
    </row>
    <row r="111" s="2" customFormat="1" ht="16.5" customHeight="1">
      <c r="A111" s="40"/>
      <c r="B111" s="41"/>
      <c r="C111" s="215" t="s">
        <v>73</v>
      </c>
      <c r="D111" s="215" t="s">
        <v>150</v>
      </c>
      <c r="E111" s="216" t="s">
        <v>713</v>
      </c>
      <c r="F111" s="217" t="s">
        <v>714</v>
      </c>
      <c r="G111" s="218" t="s">
        <v>689</v>
      </c>
      <c r="H111" s="219">
        <v>1</v>
      </c>
      <c r="I111" s="220"/>
      <c r="J111" s="221">
        <f>ROUND(I111*H111,2)</f>
        <v>0</v>
      </c>
      <c r="K111" s="217" t="s">
        <v>19</v>
      </c>
      <c r="L111" s="46"/>
      <c r="M111" s="222" t="s">
        <v>19</v>
      </c>
      <c r="N111" s="223" t="s">
        <v>44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155</v>
      </c>
      <c r="AT111" s="226" t="s">
        <v>150</v>
      </c>
      <c r="AU111" s="226" t="s">
        <v>80</v>
      </c>
      <c r="AY111" s="19" t="s">
        <v>148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80</v>
      </c>
      <c r="BK111" s="227">
        <f>ROUND(I111*H111,2)</f>
        <v>0</v>
      </c>
      <c r="BL111" s="19" t="s">
        <v>155</v>
      </c>
      <c r="BM111" s="226" t="s">
        <v>420</v>
      </c>
    </row>
    <row r="112" s="2" customFormat="1">
      <c r="A112" s="40"/>
      <c r="B112" s="41"/>
      <c r="C112" s="42"/>
      <c r="D112" s="228" t="s">
        <v>157</v>
      </c>
      <c r="E112" s="42"/>
      <c r="F112" s="229" t="s">
        <v>714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80</v>
      </c>
    </row>
    <row r="113" s="2" customFormat="1">
      <c r="A113" s="40"/>
      <c r="B113" s="41"/>
      <c r="C113" s="42"/>
      <c r="D113" s="228" t="s">
        <v>210</v>
      </c>
      <c r="E113" s="42"/>
      <c r="F113" s="256" t="s">
        <v>715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210</v>
      </c>
      <c r="AU113" s="19" t="s">
        <v>80</v>
      </c>
    </row>
    <row r="114" s="2" customFormat="1" ht="16.5" customHeight="1">
      <c r="A114" s="40"/>
      <c r="B114" s="41"/>
      <c r="C114" s="215" t="s">
        <v>73</v>
      </c>
      <c r="D114" s="215" t="s">
        <v>150</v>
      </c>
      <c r="E114" s="216" t="s">
        <v>716</v>
      </c>
      <c r="F114" s="217" t="s">
        <v>717</v>
      </c>
      <c r="G114" s="218" t="s">
        <v>689</v>
      </c>
      <c r="H114" s="219">
        <v>1</v>
      </c>
      <c r="I114" s="220"/>
      <c r="J114" s="221">
        <f>ROUND(I114*H114,2)</f>
        <v>0</v>
      </c>
      <c r="K114" s="217" t="s">
        <v>19</v>
      </c>
      <c r="L114" s="46"/>
      <c r="M114" s="222" t="s">
        <v>19</v>
      </c>
      <c r="N114" s="223" t="s">
        <v>44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155</v>
      </c>
      <c r="AT114" s="226" t="s">
        <v>150</v>
      </c>
      <c r="AU114" s="226" t="s">
        <v>80</v>
      </c>
      <c r="AY114" s="19" t="s">
        <v>148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80</v>
      </c>
      <c r="BK114" s="227">
        <f>ROUND(I114*H114,2)</f>
        <v>0</v>
      </c>
      <c r="BL114" s="19" t="s">
        <v>155</v>
      </c>
      <c r="BM114" s="226" t="s">
        <v>440</v>
      </c>
    </row>
    <row r="115" s="2" customFormat="1">
      <c r="A115" s="40"/>
      <c r="B115" s="41"/>
      <c r="C115" s="42"/>
      <c r="D115" s="228" t="s">
        <v>157</v>
      </c>
      <c r="E115" s="42"/>
      <c r="F115" s="229" t="s">
        <v>717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80</v>
      </c>
    </row>
    <row r="116" s="2" customFormat="1">
      <c r="A116" s="40"/>
      <c r="B116" s="41"/>
      <c r="C116" s="42"/>
      <c r="D116" s="228" t="s">
        <v>210</v>
      </c>
      <c r="E116" s="42"/>
      <c r="F116" s="256" t="s">
        <v>718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210</v>
      </c>
      <c r="AU116" s="19" t="s">
        <v>80</v>
      </c>
    </row>
    <row r="117" s="2" customFormat="1" ht="21.75" customHeight="1">
      <c r="A117" s="40"/>
      <c r="B117" s="41"/>
      <c r="C117" s="215" t="s">
        <v>73</v>
      </c>
      <c r="D117" s="215" t="s">
        <v>150</v>
      </c>
      <c r="E117" s="216" t="s">
        <v>719</v>
      </c>
      <c r="F117" s="217" t="s">
        <v>720</v>
      </c>
      <c r="G117" s="218" t="s">
        <v>699</v>
      </c>
      <c r="H117" s="219">
        <v>10</v>
      </c>
      <c r="I117" s="220"/>
      <c r="J117" s="221">
        <f>ROUND(I117*H117,2)</f>
        <v>0</v>
      </c>
      <c r="K117" s="217" t="s">
        <v>19</v>
      </c>
      <c r="L117" s="46"/>
      <c r="M117" s="222" t="s">
        <v>19</v>
      </c>
      <c r="N117" s="223" t="s">
        <v>44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155</v>
      </c>
      <c r="AT117" s="226" t="s">
        <v>150</v>
      </c>
      <c r="AU117" s="226" t="s">
        <v>80</v>
      </c>
      <c r="AY117" s="19" t="s">
        <v>148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80</v>
      </c>
      <c r="BK117" s="227">
        <f>ROUND(I117*H117,2)</f>
        <v>0</v>
      </c>
      <c r="BL117" s="19" t="s">
        <v>155</v>
      </c>
      <c r="BM117" s="226" t="s">
        <v>452</v>
      </c>
    </row>
    <row r="118" s="2" customFormat="1">
      <c r="A118" s="40"/>
      <c r="B118" s="41"/>
      <c r="C118" s="42"/>
      <c r="D118" s="228" t="s">
        <v>157</v>
      </c>
      <c r="E118" s="42"/>
      <c r="F118" s="229" t="s">
        <v>720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157</v>
      </c>
      <c r="AU118" s="19" t="s">
        <v>80</v>
      </c>
    </row>
    <row r="119" s="2" customFormat="1" ht="16.5" customHeight="1">
      <c r="A119" s="40"/>
      <c r="B119" s="41"/>
      <c r="C119" s="215" t="s">
        <v>73</v>
      </c>
      <c r="D119" s="215" t="s">
        <v>150</v>
      </c>
      <c r="E119" s="216" t="s">
        <v>721</v>
      </c>
      <c r="F119" s="217" t="s">
        <v>722</v>
      </c>
      <c r="G119" s="218" t="s">
        <v>696</v>
      </c>
      <c r="H119" s="219">
        <v>1</v>
      </c>
      <c r="I119" s="220"/>
      <c r="J119" s="221">
        <f>ROUND(I119*H119,2)</f>
        <v>0</v>
      </c>
      <c r="K119" s="217" t="s">
        <v>19</v>
      </c>
      <c r="L119" s="46"/>
      <c r="M119" s="222" t="s">
        <v>19</v>
      </c>
      <c r="N119" s="223" t="s">
        <v>44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155</v>
      </c>
      <c r="AT119" s="226" t="s">
        <v>150</v>
      </c>
      <c r="AU119" s="226" t="s">
        <v>80</v>
      </c>
      <c r="AY119" s="19" t="s">
        <v>148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80</v>
      </c>
      <c r="BK119" s="227">
        <f>ROUND(I119*H119,2)</f>
        <v>0</v>
      </c>
      <c r="BL119" s="19" t="s">
        <v>155</v>
      </c>
      <c r="BM119" s="226" t="s">
        <v>463</v>
      </c>
    </row>
    <row r="120" s="2" customFormat="1">
      <c r="A120" s="40"/>
      <c r="B120" s="41"/>
      <c r="C120" s="42"/>
      <c r="D120" s="228" t="s">
        <v>157</v>
      </c>
      <c r="E120" s="42"/>
      <c r="F120" s="229" t="s">
        <v>722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157</v>
      </c>
      <c r="AU120" s="19" t="s">
        <v>80</v>
      </c>
    </row>
    <row r="121" s="2" customFormat="1" ht="16.5" customHeight="1">
      <c r="A121" s="40"/>
      <c r="B121" s="41"/>
      <c r="C121" s="215" t="s">
        <v>73</v>
      </c>
      <c r="D121" s="215" t="s">
        <v>150</v>
      </c>
      <c r="E121" s="216" t="s">
        <v>723</v>
      </c>
      <c r="F121" s="217" t="s">
        <v>724</v>
      </c>
      <c r="G121" s="218" t="s">
        <v>280</v>
      </c>
      <c r="H121" s="219">
        <v>0.14999999999999999</v>
      </c>
      <c r="I121" s="220"/>
      <c r="J121" s="221">
        <f>ROUND(I121*H121,2)</f>
        <v>0</v>
      </c>
      <c r="K121" s="217" t="s">
        <v>19</v>
      </c>
      <c r="L121" s="46"/>
      <c r="M121" s="222" t="s">
        <v>19</v>
      </c>
      <c r="N121" s="223" t="s">
        <v>44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155</v>
      </c>
      <c r="AT121" s="226" t="s">
        <v>150</v>
      </c>
      <c r="AU121" s="226" t="s">
        <v>80</v>
      </c>
      <c r="AY121" s="19" t="s">
        <v>148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80</v>
      </c>
      <c r="BK121" s="227">
        <f>ROUND(I121*H121,2)</f>
        <v>0</v>
      </c>
      <c r="BL121" s="19" t="s">
        <v>155</v>
      </c>
      <c r="BM121" s="226" t="s">
        <v>476</v>
      </c>
    </row>
    <row r="122" s="2" customFormat="1">
      <c r="A122" s="40"/>
      <c r="B122" s="41"/>
      <c r="C122" s="42"/>
      <c r="D122" s="228" t="s">
        <v>157</v>
      </c>
      <c r="E122" s="42"/>
      <c r="F122" s="229" t="s">
        <v>724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80</v>
      </c>
    </row>
    <row r="123" s="2" customFormat="1" ht="16.5" customHeight="1">
      <c r="A123" s="40"/>
      <c r="B123" s="41"/>
      <c r="C123" s="215" t="s">
        <v>73</v>
      </c>
      <c r="D123" s="215" t="s">
        <v>150</v>
      </c>
      <c r="E123" s="216" t="s">
        <v>725</v>
      </c>
      <c r="F123" s="217" t="s">
        <v>726</v>
      </c>
      <c r="G123" s="218" t="s">
        <v>280</v>
      </c>
      <c r="H123" s="219">
        <v>0.14999999999999999</v>
      </c>
      <c r="I123" s="220"/>
      <c r="J123" s="221">
        <f>ROUND(I123*H123,2)</f>
        <v>0</v>
      </c>
      <c r="K123" s="217" t="s">
        <v>19</v>
      </c>
      <c r="L123" s="46"/>
      <c r="M123" s="222" t="s">
        <v>19</v>
      </c>
      <c r="N123" s="223" t="s">
        <v>44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155</v>
      </c>
      <c r="AT123" s="226" t="s">
        <v>150</v>
      </c>
      <c r="AU123" s="226" t="s">
        <v>80</v>
      </c>
      <c r="AY123" s="19" t="s">
        <v>148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80</v>
      </c>
      <c r="BK123" s="227">
        <f>ROUND(I123*H123,2)</f>
        <v>0</v>
      </c>
      <c r="BL123" s="19" t="s">
        <v>155</v>
      </c>
      <c r="BM123" s="226" t="s">
        <v>489</v>
      </c>
    </row>
    <row r="124" s="2" customFormat="1">
      <c r="A124" s="40"/>
      <c r="B124" s="41"/>
      <c r="C124" s="42"/>
      <c r="D124" s="228" t="s">
        <v>157</v>
      </c>
      <c r="E124" s="42"/>
      <c r="F124" s="229" t="s">
        <v>726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80</v>
      </c>
    </row>
    <row r="125" s="2" customFormat="1" ht="16.5" customHeight="1">
      <c r="A125" s="40"/>
      <c r="B125" s="41"/>
      <c r="C125" s="215" t="s">
        <v>73</v>
      </c>
      <c r="D125" s="215" t="s">
        <v>150</v>
      </c>
      <c r="E125" s="216" t="s">
        <v>727</v>
      </c>
      <c r="F125" s="217" t="s">
        <v>728</v>
      </c>
      <c r="G125" s="218" t="s">
        <v>280</v>
      </c>
      <c r="H125" s="219">
        <v>0.14999999999999999</v>
      </c>
      <c r="I125" s="220"/>
      <c r="J125" s="221">
        <f>ROUND(I125*H125,2)</f>
        <v>0</v>
      </c>
      <c r="K125" s="217" t="s">
        <v>19</v>
      </c>
      <c r="L125" s="46"/>
      <c r="M125" s="222" t="s">
        <v>19</v>
      </c>
      <c r="N125" s="223" t="s">
        <v>44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155</v>
      </c>
      <c r="AT125" s="226" t="s">
        <v>150</v>
      </c>
      <c r="AU125" s="226" t="s">
        <v>80</v>
      </c>
      <c r="AY125" s="19" t="s">
        <v>148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80</v>
      </c>
      <c r="BK125" s="227">
        <f>ROUND(I125*H125,2)</f>
        <v>0</v>
      </c>
      <c r="BL125" s="19" t="s">
        <v>155</v>
      </c>
      <c r="BM125" s="226" t="s">
        <v>501</v>
      </c>
    </row>
    <row r="126" s="2" customFormat="1">
      <c r="A126" s="40"/>
      <c r="B126" s="41"/>
      <c r="C126" s="42"/>
      <c r="D126" s="228" t="s">
        <v>157</v>
      </c>
      <c r="E126" s="42"/>
      <c r="F126" s="229" t="s">
        <v>728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80</v>
      </c>
    </row>
    <row r="127" s="2" customFormat="1" ht="16.5" customHeight="1">
      <c r="A127" s="40"/>
      <c r="B127" s="41"/>
      <c r="C127" s="215" t="s">
        <v>73</v>
      </c>
      <c r="D127" s="215" t="s">
        <v>150</v>
      </c>
      <c r="E127" s="216" t="s">
        <v>709</v>
      </c>
      <c r="F127" s="217" t="s">
        <v>710</v>
      </c>
      <c r="G127" s="218" t="s">
        <v>520</v>
      </c>
      <c r="H127" s="219">
        <v>1</v>
      </c>
      <c r="I127" s="220"/>
      <c r="J127" s="221">
        <f>ROUND(I127*H127,2)</f>
        <v>0</v>
      </c>
      <c r="K127" s="217" t="s">
        <v>19</v>
      </c>
      <c r="L127" s="46"/>
      <c r="M127" s="222" t="s">
        <v>19</v>
      </c>
      <c r="N127" s="223" t="s">
        <v>44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155</v>
      </c>
      <c r="AT127" s="226" t="s">
        <v>150</v>
      </c>
      <c r="AU127" s="226" t="s">
        <v>80</v>
      </c>
      <c r="AY127" s="19" t="s">
        <v>148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80</v>
      </c>
      <c r="BK127" s="227">
        <f>ROUND(I127*H127,2)</f>
        <v>0</v>
      </c>
      <c r="BL127" s="19" t="s">
        <v>155</v>
      </c>
      <c r="BM127" s="226" t="s">
        <v>517</v>
      </c>
    </row>
    <row r="128" s="2" customFormat="1">
      <c r="A128" s="40"/>
      <c r="B128" s="41"/>
      <c r="C128" s="42"/>
      <c r="D128" s="228" t="s">
        <v>157</v>
      </c>
      <c r="E128" s="42"/>
      <c r="F128" s="229" t="s">
        <v>710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157</v>
      </c>
      <c r="AU128" s="19" t="s">
        <v>80</v>
      </c>
    </row>
    <row r="129" s="12" customFormat="1" ht="25.92" customHeight="1">
      <c r="A129" s="12"/>
      <c r="B129" s="199"/>
      <c r="C129" s="200"/>
      <c r="D129" s="201" t="s">
        <v>72</v>
      </c>
      <c r="E129" s="202" t="s">
        <v>729</v>
      </c>
      <c r="F129" s="202" t="s">
        <v>730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SUM(P130:P153)</f>
        <v>0</v>
      </c>
      <c r="Q129" s="207"/>
      <c r="R129" s="208">
        <f>SUM(R130:R153)</f>
        <v>0</v>
      </c>
      <c r="S129" s="207"/>
      <c r="T129" s="209">
        <f>SUM(T130:T153)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80</v>
      </c>
      <c r="AT129" s="211" t="s">
        <v>72</v>
      </c>
      <c r="AU129" s="211" t="s">
        <v>73</v>
      </c>
      <c r="AY129" s="210" t="s">
        <v>148</v>
      </c>
      <c r="BK129" s="212">
        <f>SUM(BK130:BK153)</f>
        <v>0</v>
      </c>
    </row>
    <row r="130" s="2" customFormat="1" ht="16.5" customHeight="1">
      <c r="A130" s="40"/>
      <c r="B130" s="41"/>
      <c r="C130" s="215" t="s">
        <v>73</v>
      </c>
      <c r="D130" s="215" t="s">
        <v>150</v>
      </c>
      <c r="E130" s="216" t="s">
        <v>731</v>
      </c>
      <c r="F130" s="217" t="s">
        <v>732</v>
      </c>
      <c r="G130" s="218" t="s">
        <v>153</v>
      </c>
      <c r="H130" s="219">
        <v>60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44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155</v>
      </c>
      <c r="AT130" s="226" t="s">
        <v>150</v>
      </c>
      <c r="AU130" s="226" t="s">
        <v>80</v>
      </c>
      <c r="AY130" s="19" t="s">
        <v>148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80</v>
      </c>
      <c r="BK130" s="227">
        <f>ROUND(I130*H130,2)</f>
        <v>0</v>
      </c>
      <c r="BL130" s="19" t="s">
        <v>155</v>
      </c>
      <c r="BM130" s="226" t="s">
        <v>528</v>
      </c>
    </row>
    <row r="131" s="2" customFormat="1">
      <c r="A131" s="40"/>
      <c r="B131" s="41"/>
      <c r="C131" s="42"/>
      <c r="D131" s="228" t="s">
        <v>157</v>
      </c>
      <c r="E131" s="42"/>
      <c r="F131" s="229" t="s">
        <v>732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157</v>
      </c>
      <c r="AU131" s="19" t="s">
        <v>80</v>
      </c>
    </row>
    <row r="132" s="2" customFormat="1" ht="16.5" customHeight="1">
      <c r="A132" s="40"/>
      <c r="B132" s="41"/>
      <c r="C132" s="215" t="s">
        <v>73</v>
      </c>
      <c r="D132" s="215" t="s">
        <v>150</v>
      </c>
      <c r="E132" s="216" t="s">
        <v>733</v>
      </c>
      <c r="F132" s="217" t="s">
        <v>734</v>
      </c>
      <c r="G132" s="218" t="s">
        <v>153</v>
      </c>
      <c r="H132" s="219">
        <v>60</v>
      </c>
      <c r="I132" s="220"/>
      <c r="J132" s="221">
        <f>ROUND(I132*H132,2)</f>
        <v>0</v>
      </c>
      <c r="K132" s="217" t="s">
        <v>19</v>
      </c>
      <c r="L132" s="46"/>
      <c r="M132" s="222" t="s">
        <v>19</v>
      </c>
      <c r="N132" s="223" t="s">
        <v>44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155</v>
      </c>
      <c r="AT132" s="226" t="s">
        <v>150</v>
      </c>
      <c r="AU132" s="226" t="s">
        <v>80</v>
      </c>
      <c r="AY132" s="19" t="s">
        <v>148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80</v>
      </c>
      <c r="BK132" s="227">
        <f>ROUND(I132*H132,2)</f>
        <v>0</v>
      </c>
      <c r="BL132" s="19" t="s">
        <v>155</v>
      </c>
      <c r="BM132" s="226" t="s">
        <v>541</v>
      </c>
    </row>
    <row r="133" s="2" customFormat="1">
      <c r="A133" s="40"/>
      <c r="B133" s="41"/>
      <c r="C133" s="42"/>
      <c r="D133" s="228" t="s">
        <v>157</v>
      </c>
      <c r="E133" s="42"/>
      <c r="F133" s="229" t="s">
        <v>734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80</v>
      </c>
    </row>
    <row r="134" s="2" customFormat="1" ht="16.5" customHeight="1">
      <c r="A134" s="40"/>
      <c r="B134" s="41"/>
      <c r="C134" s="215" t="s">
        <v>73</v>
      </c>
      <c r="D134" s="215" t="s">
        <v>150</v>
      </c>
      <c r="E134" s="216" t="s">
        <v>735</v>
      </c>
      <c r="F134" s="217" t="s">
        <v>736</v>
      </c>
      <c r="G134" s="218" t="s">
        <v>696</v>
      </c>
      <c r="H134" s="219">
        <v>1</v>
      </c>
      <c r="I134" s="220"/>
      <c r="J134" s="221">
        <f>ROUND(I134*H134,2)</f>
        <v>0</v>
      </c>
      <c r="K134" s="217" t="s">
        <v>19</v>
      </c>
      <c r="L134" s="46"/>
      <c r="M134" s="222" t="s">
        <v>19</v>
      </c>
      <c r="N134" s="223" t="s">
        <v>44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155</v>
      </c>
      <c r="AT134" s="226" t="s">
        <v>150</v>
      </c>
      <c r="AU134" s="226" t="s">
        <v>80</v>
      </c>
      <c r="AY134" s="19" t="s">
        <v>148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80</v>
      </c>
      <c r="BK134" s="227">
        <f>ROUND(I134*H134,2)</f>
        <v>0</v>
      </c>
      <c r="BL134" s="19" t="s">
        <v>155</v>
      </c>
      <c r="BM134" s="226" t="s">
        <v>552</v>
      </c>
    </row>
    <row r="135" s="2" customFormat="1">
      <c r="A135" s="40"/>
      <c r="B135" s="41"/>
      <c r="C135" s="42"/>
      <c r="D135" s="228" t="s">
        <v>157</v>
      </c>
      <c r="E135" s="42"/>
      <c r="F135" s="229" t="s">
        <v>736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157</v>
      </c>
      <c r="AU135" s="19" t="s">
        <v>80</v>
      </c>
    </row>
    <row r="136" s="2" customFormat="1" ht="16.5" customHeight="1">
      <c r="A136" s="40"/>
      <c r="B136" s="41"/>
      <c r="C136" s="215" t="s">
        <v>73</v>
      </c>
      <c r="D136" s="215" t="s">
        <v>150</v>
      </c>
      <c r="E136" s="216" t="s">
        <v>737</v>
      </c>
      <c r="F136" s="217" t="s">
        <v>738</v>
      </c>
      <c r="G136" s="218" t="s">
        <v>696</v>
      </c>
      <c r="H136" s="219">
        <v>1</v>
      </c>
      <c r="I136" s="220"/>
      <c r="J136" s="221">
        <f>ROUND(I136*H136,2)</f>
        <v>0</v>
      </c>
      <c r="K136" s="217" t="s">
        <v>19</v>
      </c>
      <c r="L136" s="46"/>
      <c r="M136" s="222" t="s">
        <v>19</v>
      </c>
      <c r="N136" s="223" t="s">
        <v>44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155</v>
      </c>
      <c r="AT136" s="226" t="s">
        <v>150</v>
      </c>
      <c r="AU136" s="226" t="s">
        <v>80</v>
      </c>
      <c r="AY136" s="19" t="s">
        <v>148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80</v>
      </c>
      <c r="BK136" s="227">
        <f>ROUND(I136*H136,2)</f>
        <v>0</v>
      </c>
      <c r="BL136" s="19" t="s">
        <v>155</v>
      </c>
      <c r="BM136" s="226" t="s">
        <v>564</v>
      </c>
    </row>
    <row r="137" s="2" customFormat="1">
      <c r="A137" s="40"/>
      <c r="B137" s="41"/>
      <c r="C137" s="42"/>
      <c r="D137" s="228" t="s">
        <v>157</v>
      </c>
      <c r="E137" s="42"/>
      <c r="F137" s="229" t="s">
        <v>738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157</v>
      </c>
      <c r="AU137" s="19" t="s">
        <v>80</v>
      </c>
    </row>
    <row r="138" s="2" customFormat="1" ht="16.5" customHeight="1">
      <c r="A138" s="40"/>
      <c r="B138" s="41"/>
      <c r="C138" s="215" t="s">
        <v>73</v>
      </c>
      <c r="D138" s="215" t="s">
        <v>150</v>
      </c>
      <c r="E138" s="216" t="s">
        <v>739</v>
      </c>
      <c r="F138" s="217" t="s">
        <v>740</v>
      </c>
      <c r="G138" s="218" t="s">
        <v>696</v>
      </c>
      <c r="H138" s="219">
        <v>1</v>
      </c>
      <c r="I138" s="220"/>
      <c r="J138" s="221">
        <f>ROUND(I138*H138,2)</f>
        <v>0</v>
      </c>
      <c r="K138" s="217" t="s">
        <v>19</v>
      </c>
      <c r="L138" s="46"/>
      <c r="M138" s="222" t="s">
        <v>19</v>
      </c>
      <c r="N138" s="223" t="s">
        <v>44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155</v>
      </c>
      <c r="AT138" s="226" t="s">
        <v>150</v>
      </c>
      <c r="AU138" s="226" t="s">
        <v>80</v>
      </c>
      <c r="AY138" s="19" t="s">
        <v>148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80</v>
      </c>
      <c r="BK138" s="227">
        <f>ROUND(I138*H138,2)</f>
        <v>0</v>
      </c>
      <c r="BL138" s="19" t="s">
        <v>155</v>
      </c>
      <c r="BM138" s="226" t="s">
        <v>577</v>
      </c>
    </row>
    <row r="139" s="2" customFormat="1">
      <c r="A139" s="40"/>
      <c r="B139" s="41"/>
      <c r="C139" s="42"/>
      <c r="D139" s="228" t="s">
        <v>157</v>
      </c>
      <c r="E139" s="42"/>
      <c r="F139" s="229" t="s">
        <v>740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157</v>
      </c>
      <c r="AU139" s="19" t="s">
        <v>80</v>
      </c>
    </row>
    <row r="140" s="2" customFormat="1" ht="16.5" customHeight="1">
      <c r="A140" s="40"/>
      <c r="B140" s="41"/>
      <c r="C140" s="215" t="s">
        <v>73</v>
      </c>
      <c r="D140" s="215" t="s">
        <v>150</v>
      </c>
      <c r="E140" s="216" t="s">
        <v>741</v>
      </c>
      <c r="F140" s="217" t="s">
        <v>742</v>
      </c>
      <c r="G140" s="218" t="s">
        <v>696</v>
      </c>
      <c r="H140" s="219">
        <v>1</v>
      </c>
      <c r="I140" s="220"/>
      <c r="J140" s="221">
        <f>ROUND(I140*H140,2)</f>
        <v>0</v>
      </c>
      <c r="K140" s="217" t="s">
        <v>19</v>
      </c>
      <c r="L140" s="46"/>
      <c r="M140" s="222" t="s">
        <v>19</v>
      </c>
      <c r="N140" s="223" t="s">
        <v>44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155</v>
      </c>
      <c r="AT140" s="226" t="s">
        <v>150</v>
      </c>
      <c r="AU140" s="226" t="s">
        <v>80</v>
      </c>
      <c r="AY140" s="19" t="s">
        <v>148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80</v>
      </c>
      <c r="BK140" s="227">
        <f>ROUND(I140*H140,2)</f>
        <v>0</v>
      </c>
      <c r="BL140" s="19" t="s">
        <v>155</v>
      </c>
      <c r="BM140" s="226" t="s">
        <v>591</v>
      </c>
    </row>
    <row r="141" s="2" customFormat="1">
      <c r="A141" s="40"/>
      <c r="B141" s="41"/>
      <c r="C141" s="42"/>
      <c r="D141" s="228" t="s">
        <v>157</v>
      </c>
      <c r="E141" s="42"/>
      <c r="F141" s="229" t="s">
        <v>742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157</v>
      </c>
      <c r="AU141" s="19" t="s">
        <v>80</v>
      </c>
    </row>
    <row r="142" s="2" customFormat="1" ht="16.5" customHeight="1">
      <c r="A142" s="40"/>
      <c r="B142" s="41"/>
      <c r="C142" s="215" t="s">
        <v>73</v>
      </c>
      <c r="D142" s="215" t="s">
        <v>150</v>
      </c>
      <c r="E142" s="216" t="s">
        <v>743</v>
      </c>
      <c r="F142" s="217" t="s">
        <v>744</v>
      </c>
      <c r="G142" s="218" t="s">
        <v>696</v>
      </c>
      <c r="H142" s="219">
        <v>1</v>
      </c>
      <c r="I142" s="220"/>
      <c r="J142" s="221">
        <f>ROUND(I142*H142,2)</f>
        <v>0</v>
      </c>
      <c r="K142" s="217" t="s">
        <v>19</v>
      </c>
      <c r="L142" s="46"/>
      <c r="M142" s="222" t="s">
        <v>19</v>
      </c>
      <c r="N142" s="223" t="s">
        <v>44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155</v>
      </c>
      <c r="AT142" s="226" t="s">
        <v>150</v>
      </c>
      <c r="AU142" s="226" t="s">
        <v>80</v>
      </c>
      <c r="AY142" s="19" t="s">
        <v>148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80</v>
      </c>
      <c r="BK142" s="227">
        <f>ROUND(I142*H142,2)</f>
        <v>0</v>
      </c>
      <c r="BL142" s="19" t="s">
        <v>155</v>
      </c>
      <c r="BM142" s="226" t="s">
        <v>602</v>
      </c>
    </row>
    <row r="143" s="2" customFormat="1">
      <c r="A143" s="40"/>
      <c r="B143" s="41"/>
      <c r="C143" s="42"/>
      <c r="D143" s="228" t="s">
        <v>157</v>
      </c>
      <c r="E143" s="42"/>
      <c r="F143" s="229" t="s">
        <v>744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157</v>
      </c>
      <c r="AU143" s="19" t="s">
        <v>80</v>
      </c>
    </row>
    <row r="144" s="2" customFormat="1" ht="16.5" customHeight="1">
      <c r="A144" s="40"/>
      <c r="B144" s="41"/>
      <c r="C144" s="215" t="s">
        <v>73</v>
      </c>
      <c r="D144" s="215" t="s">
        <v>150</v>
      </c>
      <c r="E144" s="216" t="s">
        <v>745</v>
      </c>
      <c r="F144" s="217" t="s">
        <v>746</v>
      </c>
      <c r="G144" s="218" t="s">
        <v>696</v>
      </c>
      <c r="H144" s="219">
        <v>1</v>
      </c>
      <c r="I144" s="220"/>
      <c r="J144" s="221">
        <f>ROUND(I144*H144,2)</f>
        <v>0</v>
      </c>
      <c r="K144" s="217" t="s">
        <v>19</v>
      </c>
      <c r="L144" s="46"/>
      <c r="M144" s="222" t="s">
        <v>19</v>
      </c>
      <c r="N144" s="223" t="s">
        <v>44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155</v>
      </c>
      <c r="AT144" s="226" t="s">
        <v>150</v>
      </c>
      <c r="AU144" s="226" t="s">
        <v>80</v>
      </c>
      <c r="AY144" s="19" t="s">
        <v>148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80</v>
      </c>
      <c r="BK144" s="227">
        <f>ROUND(I144*H144,2)</f>
        <v>0</v>
      </c>
      <c r="BL144" s="19" t="s">
        <v>155</v>
      </c>
      <c r="BM144" s="226" t="s">
        <v>617</v>
      </c>
    </row>
    <row r="145" s="2" customFormat="1">
      <c r="A145" s="40"/>
      <c r="B145" s="41"/>
      <c r="C145" s="42"/>
      <c r="D145" s="228" t="s">
        <v>157</v>
      </c>
      <c r="E145" s="42"/>
      <c r="F145" s="229" t="s">
        <v>746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80</v>
      </c>
    </row>
    <row r="146" s="2" customFormat="1" ht="16.5" customHeight="1">
      <c r="A146" s="40"/>
      <c r="B146" s="41"/>
      <c r="C146" s="215" t="s">
        <v>73</v>
      </c>
      <c r="D146" s="215" t="s">
        <v>150</v>
      </c>
      <c r="E146" s="216" t="s">
        <v>747</v>
      </c>
      <c r="F146" s="217" t="s">
        <v>748</v>
      </c>
      <c r="G146" s="218" t="s">
        <v>696</v>
      </c>
      <c r="H146" s="219">
        <v>1</v>
      </c>
      <c r="I146" s="220"/>
      <c r="J146" s="221">
        <f>ROUND(I146*H146,2)</f>
        <v>0</v>
      </c>
      <c r="K146" s="217" t="s">
        <v>19</v>
      </c>
      <c r="L146" s="46"/>
      <c r="M146" s="222" t="s">
        <v>19</v>
      </c>
      <c r="N146" s="223" t="s">
        <v>44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155</v>
      </c>
      <c r="AT146" s="226" t="s">
        <v>150</v>
      </c>
      <c r="AU146" s="226" t="s">
        <v>80</v>
      </c>
      <c r="AY146" s="19" t="s">
        <v>148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80</v>
      </c>
      <c r="BK146" s="227">
        <f>ROUND(I146*H146,2)</f>
        <v>0</v>
      </c>
      <c r="BL146" s="19" t="s">
        <v>155</v>
      </c>
      <c r="BM146" s="226" t="s">
        <v>629</v>
      </c>
    </row>
    <row r="147" s="2" customFormat="1">
      <c r="A147" s="40"/>
      <c r="B147" s="41"/>
      <c r="C147" s="42"/>
      <c r="D147" s="228" t="s">
        <v>157</v>
      </c>
      <c r="E147" s="42"/>
      <c r="F147" s="229" t="s">
        <v>748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157</v>
      </c>
      <c r="AU147" s="19" t="s">
        <v>80</v>
      </c>
    </row>
    <row r="148" s="2" customFormat="1" ht="24.15" customHeight="1">
      <c r="A148" s="40"/>
      <c r="B148" s="41"/>
      <c r="C148" s="215" t="s">
        <v>73</v>
      </c>
      <c r="D148" s="215" t="s">
        <v>150</v>
      </c>
      <c r="E148" s="216" t="s">
        <v>749</v>
      </c>
      <c r="F148" s="217" t="s">
        <v>750</v>
      </c>
      <c r="G148" s="218" t="s">
        <v>696</v>
      </c>
      <c r="H148" s="219">
        <v>1</v>
      </c>
      <c r="I148" s="220"/>
      <c r="J148" s="221">
        <f>ROUND(I148*H148,2)</f>
        <v>0</v>
      </c>
      <c r="K148" s="217" t="s">
        <v>19</v>
      </c>
      <c r="L148" s="46"/>
      <c r="M148" s="222" t="s">
        <v>19</v>
      </c>
      <c r="N148" s="223" t="s">
        <v>44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155</v>
      </c>
      <c r="AT148" s="226" t="s">
        <v>150</v>
      </c>
      <c r="AU148" s="226" t="s">
        <v>80</v>
      </c>
      <c r="AY148" s="19" t="s">
        <v>148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80</v>
      </c>
      <c r="BK148" s="227">
        <f>ROUND(I148*H148,2)</f>
        <v>0</v>
      </c>
      <c r="BL148" s="19" t="s">
        <v>155</v>
      </c>
      <c r="BM148" s="226" t="s">
        <v>639</v>
      </c>
    </row>
    <row r="149" s="2" customFormat="1">
      <c r="A149" s="40"/>
      <c r="B149" s="41"/>
      <c r="C149" s="42"/>
      <c r="D149" s="228" t="s">
        <v>157</v>
      </c>
      <c r="E149" s="42"/>
      <c r="F149" s="229" t="s">
        <v>750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157</v>
      </c>
      <c r="AU149" s="19" t="s">
        <v>80</v>
      </c>
    </row>
    <row r="150" s="2" customFormat="1" ht="16.5" customHeight="1">
      <c r="A150" s="40"/>
      <c r="B150" s="41"/>
      <c r="C150" s="215" t="s">
        <v>73</v>
      </c>
      <c r="D150" s="215" t="s">
        <v>150</v>
      </c>
      <c r="E150" s="216" t="s">
        <v>751</v>
      </c>
      <c r="F150" s="217" t="s">
        <v>752</v>
      </c>
      <c r="G150" s="218" t="s">
        <v>696</v>
      </c>
      <c r="H150" s="219">
        <v>1</v>
      </c>
      <c r="I150" s="220"/>
      <c r="J150" s="221">
        <f>ROUND(I150*H150,2)</f>
        <v>0</v>
      </c>
      <c r="K150" s="217" t="s">
        <v>19</v>
      </c>
      <c r="L150" s="46"/>
      <c r="M150" s="222" t="s">
        <v>19</v>
      </c>
      <c r="N150" s="223" t="s">
        <v>44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155</v>
      </c>
      <c r="AT150" s="226" t="s">
        <v>150</v>
      </c>
      <c r="AU150" s="226" t="s">
        <v>80</v>
      </c>
      <c r="AY150" s="19" t="s">
        <v>148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80</v>
      </c>
      <c r="BK150" s="227">
        <f>ROUND(I150*H150,2)</f>
        <v>0</v>
      </c>
      <c r="BL150" s="19" t="s">
        <v>155</v>
      </c>
      <c r="BM150" s="226" t="s">
        <v>653</v>
      </c>
    </row>
    <row r="151" s="2" customFormat="1">
      <c r="A151" s="40"/>
      <c r="B151" s="41"/>
      <c r="C151" s="42"/>
      <c r="D151" s="228" t="s">
        <v>157</v>
      </c>
      <c r="E151" s="42"/>
      <c r="F151" s="229" t="s">
        <v>752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80</v>
      </c>
    </row>
    <row r="152" s="2" customFormat="1" ht="16.5" customHeight="1">
      <c r="A152" s="40"/>
      <c r="B152" s="41"/>
      <c r="C152" s="215" t="s">
        <v>73</v>
      </c>
      <c r="D152" s="215" t="s">
        <v>150</v>
      </c>
      <c r="E152" s="216" t="s">
        <v>753</v>
      </c>
      <c r="F152" s="217" t="s">
        <v>754</v>
      </c>
      <c r="G152" s="218" t="s">
        <v>696</v>
      </c>
      <c r="H152" s="219">
        <v>1</v>
      </c>
      <c r="I152" s="220"/>
      <c r="J152" s="221">
        <f>ROUND(I152*H152,2)</f>
        <v>0</v>
      </c>
      <c r="K152" s="217" t="s">
        <v>19</v>
      </c>
      <c r="L152" s="46"/>
      <c r="M152" s="222" t="s">
        <v>19</v>
      </c>
      <c r="N152" s="223" t="s">
        <v>44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155</v>
      </c>
      <c r="AT152" s="226" t="s">
        <v>150</v>
      </c>
      <c r="AU152" s="226" t="s">
        <v>80</v>
      </c>
      <c r="AY152" s="19" t="s">
        <v>148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80</v>
      </c>
      <c r="BK152" s="227">
        <f>ROUND(I152*H152,2)</f>
        <v>0</v>
      </c>
      <c r="BL152" s="19" t="s">
        <v>155</v>
      </c>
      <c r="BM152" s="226" t="s">
        <v>673</v>
      </c>
    </row>
    <row r="153" s="2" customFormat="1">
      <c r="A153" s="40"/>
      <c r="B153" s="41"/>
      <c r="C153" s="42"/>
      <c r="D153" s="228" t="s">
        <v>157</v>
      </c>
      <c r="E153" s="42"/>
      <c r="F153" s="229" t="s">
        <v>754</v>
      </c>
      <c r="G153" s="42"/>
      <c r="H153" s="42"/>
      <c r="I153" s="230"/>
      <c r="J153" s="42"/>
      <c r="K153" s="42"/>
      <c r="L153" s="46"/>
      <c r="M153" s="268"/>
      <c r="N153" s="269"/>
      <c r="O153" s="270"/>
      <c r="P153" s="270"/>
      <c r="Q153" s="270"/>
      <c r="R153" s="270"/>
      <c r="S153" s="270"/>
      <c r="T153" s="271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157</v>
      </c>
      <c r="AU153" s="19" t="s">
        <v>80</v>
      </c>
    </row>
    <row r="154" s="2" customFormat="1" ht="6.96" customHeight="1">
      <c r="A154" s="40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6"/>
      <c r="M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</sheetData>
  <sheetProtection sheet="1" autoFilter="0" formatColumns="0" formatRows="0" objects="1" scenarios="1" spinCount="100000" saltValue="Auo31ICAywyrZnlKthxW3OPs/TX0E4XK5lPG2QO9tNkPR3x8j2b+US6fTUy3H+LfZJIU8UYNFKTvc33yY+jHsA==" hashValue="YWa+fba/bW/TkVzbuzhrE/UWgcjj9ncWmzr3X5piUa0y0AcFwZ0lrTGVEqhJJpH8pw+KGUsGndiHwbzREfaO8w==" algorithmName="SHA-512" password="CC35"/>
  <autoFilter ref="C87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OKB Laboratoří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755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14. 9. 2025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50"/>
      <c r="B29" s="151"/>
      <c r="C29" s="150"/>
      <c r="D29" s="150"/>
      <c r="E29" s="152" t="s">
        <v>38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ROUND(J92,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ROUND((SUM(BE92:BE316)),  2)</f>
        <v>0</v>
      </c>
      <c r="G35" s="40"/>
      <c r="H35" s="40"/>
      <c r="I35" s="160">
        <v>0.20999999999999999</v>
      </c>
      <c r="J35" s="159">
        <f>ROUND(((SUM(BE92:BE316))*I35),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45</v>
      </c>
      <c r="F36" s="159">
        <f>ROUND((SUM(BF92:BF316)),  2)</f>
        <v>0</v>
      </c>
      <c r="G36" s="40"/>
      <c r="H36" s="40"/>
      <c r="I36" s="160">
        <v>0.12</v>
      </c>
      <c r="J36" s="159">
        <f>ROUND(((SUM(BF92:BF316))*I36),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46</v>
      </c>
      <c r="F37" s="159">
        <f>ROUND((SUM(BG92:BG316)),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47</v>
      </c>
      <c r="F38" s="159">
        <f>ROUND((SUM(BH92:BH316)),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ROUND((SUM(BI92:BI316)),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Rekonstrukce OKB Laboratoří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01.3 - ZTI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Nemocnice Havířov, p.o.</v>
      </c>
      <c r="G56" s="42"/>
      <c r="H56" s="42"/>
      <c r="I56" s="34" t="s">
        <v>23</v>
      </c>
      <c r="J56" s="74" t="str">
        <f>IF(J14="","",J14)</f>
        <v>14. 9. 2025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Nemocnice Havířov, p.o.</v>
      </c>
      <c r="G58" s="42"/>
      <c r="H58" s="42"/>
      <c r="I58" s="34" t="s">
        <v>31</v>
      </c>
      <c r="J58" s="38" t="str">
        <f>E23</f>
        <v>Amun Pro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122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756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757</v>
      </c>
      <c r="E66" s="185"/>
      <c r="F66" s="185"/>
      <c r="G66" s="185"/>
      <c r="H66" s="185"/>
      <c r="I66" s="185"/>
      <c r="J66" s="186">
        <f>J147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758</v>
      </c>
      <c r="E67" s="185"/>
      <c r="F67" s="185"/>
      <c r="G67" s="185"/>
      <c r="H67" s="185"/>
      <c r="I67" s="185"/>
      <c r="J67" s="186">
        <f>J212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759</v>
      </c>
      <c r="E68" s="185"/>
      <c r="F68" s="185"/>
      <c r="G68" s="185"/>
      <c r="H68" s="185"/>
      <c r="I68" s="185"/>
      <c r="J68" s="186">
        <f>J279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760</v>
      </c>
      <c r="E69" s="185"/>
      <c r="F69" s="185"/>
      <c r="G69" s="185"/>
      <c r="H69" s="185"/>
      <c r="I69" s="185"/>
      <c r="J69" s="186">
        <f>J291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130</v>
      </c>
      <c r="E70" s="180"/>
      <c r="F70" s="180"/>
      <c r="G70" s="180"/>
      <c r="H70" s="180"/>
      <c r="I70" s="180"/>
      <c r="J70" s="181">
        <f>J298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133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Rekonstrukce OKB Laboratoří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108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2" t="s">
        <v>109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110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01.3 - ZTI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Nemocnice Havířov, p.o.</v>
      </c>
      <c r="G86" s="42"/>
      <c r="H86" s="42"/>
      <c r="I86" s="34" t="s">
        <v>23</v>
      </c>
      <c r="J86" s="74" t="str">
        <f>IF(J14="","",J14)</f>
        <v>14. 9. 2025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Nemocnice Havířov, p.o.</v>
      </c>
      <c r="G88" s="42"/>
      <c r="H88" s="42"/>
      <c r="I88" s="34" t="s">
        <v>31</v>
      </c>
      <c r="J88" s="38" t="str">
        <f>E23</f>
        <v>Amun Pro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35</v>
      </c>
      <c r="J89" s="38" t="str">
        <f>E26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134</v>
      </c>
      <c r="D91" s="191" t="s">
        <v>58</v>
      </c>
      <c r="E91" s="191" t="s">
        <v>54</v>
      </c>
      <c r="F91" s="191" t="s">
        <v>55</v>
      </c>
      <c r="G91" s="191" t="s">
        <v>135</v>
      </c>
      <c r="H91" s="191" t="s">
        <v>136</v>
      </c>
      <c r="I91" s="191" t="s">
        <v>137</v>
      </c>
      <c r="J91" s="191" t="s">
        <v>114</v>
      </c>
      <c r="K91" s="192" t="s">
        <v>138</v>
      </c>
      <c r="L91" s="193"/>
      <c r="M91" s="94" t="s">
        <v>19</v>
      </c>
      <c r="N91" s="95" t="s">
        <v>43</v>
      </c>
      <c r="O91" s="95" t="s">
        <v>139</v>
      </c>
      <c r="P91" s="95" t="s">
        <v>140</v>
      </c>
      <c r="Q91" s="95" t="s">
        <v>141</v>
      </c>
      <c r="R91" s="95" t="s">
        <v>142</v>
      </c>
      <c r="S91" s="95" t="s">
        <v>143</v>
      </c>
      <c r="T91" s="96" t="s">
        <v>144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145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P93+P298</f>
        <v>0</v>
      </c>
      <c r="Q92" s="98"/>
      <c r="R92" s="196">
        <f>R93+R298</f>
        <v>0</v>
      </c>
      <c r="S92" s="98"/>
      <c r="T92" s="197">
        <f>T93+T298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115</v>
      </c>
      <c r="BK92" s="198">
        <f>BK93+BK298</f>
        <v>0</v>
      </c>
    </row>
    <row r="93" s="12" customFormat="1" ht="25.92" customHeight="1">
      <c r="A93" s="12"/>
      <c r="B93" s="199"/>
      <c r="C93" s="200"/>
      <c r="D93" s="201" t="s">
        <v>72</v>
      </c>
      <c r="E93" s="202" t="s">
        <v>325</v>
      </c>
      <c r="F93" s="202" t="s">
        <v>326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P94+P147+P212+P279+P291</f>
        <v>0</v>
      </c>
      <c r="Q93" s="207"/>
      <c r="R93" s="208">
        <f>R94+R147+R212+R279+R291</f>
        <v>0</v>
      </c>
      <c r="S93" s="207"/>
      <c r="T93" s="209">
        <f>T94+T147+T212+T279+T291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82</v>
      </c>
      <c r="AT93" s="211" t="s">
        <v>72</v>
      </c>
      <c r="AU93" s="211" t="s">
        <v>73</v>
      </c>
      <c r="AY93" s="210" t="s">
        <v>148</v>
      </c>
      <c r="BK93" s="212">
        <f>BK94+BK147+BK212+BK279+BK291</f>
        <v>0</v>
      </c>
    </row>
    <row r="94" s="12" customFormat="1" ht="22.8" customHeight="1">
      <c r="A94" s="12"/>
      <c r="B94" s="199"/>
      <c r="C94" s="200"/>
      <c r="D94" s="201" t="s">
        <v>72</v>
      </c>
      <c r="E94" s="213" t="s">
        <v>761</v>
      </c>
      <c r="F94" s="213" t="s">
        <v>762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SUM(P95:P146)</f>
        <v>0</v>
      </c>
      <c r="Q94" s="207"/>
      <c r="R94" s="208">
        <f>SUM(R95:R146)</f>
        <v>0</v>
      </c>
      <c r="S94" s="207"/>
      <c r="T94" s="209">
        <f>SUM(T95:T146)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82</v>
      </c>
      <c r="AT94" s="211" t="s">
        <v>72</v>
      </c>
      <c r="AU94" s="211" t="s">
        <v>80</v>
      </c>
      <c r="AY94" s="210" t="s">
        <v>148</v>
      </c>
      <c r="BK94" s="212">
        <f>SUM(BK95:BK146)</f>
        <v>0</v>
      </c>
    </row>
    <row r="95" s="2" customFormat="1" ht="16.5" customHeight="1">
      <c r="A95" s="40"/>
      <c r="B95" s="41"/>
      <c r="C95" s="215" t="s">
        <v>80</v>
      </c>
      <c r="D95" s="215" t="s">
        <v>150</v>
      </c>
      <c r="E95" s="216" t="s">
        <v>763</v>
      </c>
      <c r="F95" s="217" t="s">
        <v>764</v>
      </c>
      <c r="G95" s="218" t="s">
        <v>186</v>
      </c>
      <c r="H95" s="219">
        <v>8</v>
      </c>
      <c r="I95" s="220"/>
      <c r="J95" s="221">
        <f>ROUND(I95*H95,2)</f>
        <v>0</v>
      </c>
      <c r="K95" s="217" t="s">
        <v>154</v>
      </c>
      <c r="L95" s="46"/>
      <c r="M95" s="222" t="s">
        <v>19</v>
      </c>
      <c r="N95" s="223" t="s">
        <v>44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242</v>
      </c>
      <c r="AT95" s="226" t="s">
        <v>150</v>
      </c>
      <c r="AU95" s="226" t="s">
        <v>82</v>
      </c>
      <c r="AY95" s="19" t="s">
        <v>148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80</v>
      </c>
      <c r="BK95" s="227">
        <f>ROUND(I95*H95,2)</f>
        <v>0</v>
      </c>
      <c r="BL95" s="19" t="s">
        <v>242</v>
      </c>
      <c r="BM95" s="226" t="s">
        <v>82</v>
      </c>
    </row>
    <row r="96" s="2" customFormat="1">
      <c r="A96" s="40"/>
      <c r="B96" s="41"/>
      <c r="C96" s="42"/>
      <c r="D96" s="228" t="s">
        <v>157</v>
      </c>
      <c r="E96" s="42"/>
      <c r="F96" s="229" t="s">
        <v>764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157</v>
      </c>
      <c r="AU96" s="19" t="s">
        <v>82</v>
      </c>
    </row>
    <row r="97" s="2" customFormat="1">
      <c r="A97" s="40"/>
      <c r="B97" s="41"/>
      <c r="C97" s="42"/>
      <c r="D97" s="233" t="s">
        <v>159</v>
      </c>
      <c r="E97" s="42"/>
      <c r="F97" s="234" t="s">
        <v>765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159</v>
      </c>
      <c r="AU97" s="19" t="s">
        <v>82</v>
      </c>
    </row>
    <row r="98" s="13" customFormat="1">
      <c r="A98" s="13"/>
      <c r="B98" s="235"/>
      <c r="C98" s="236"/>
      <c r="D98" s="228" t="s">
        <v>161</v>
      </c>
      <c r="E98" s="237" t="s">
        <v>19</v>
      </c>
      <c r="F98" s="238" t="s">
        <v>766</v>
      </c>
      <c r="G98" s="236"/>
      <c r="H98" s="239">
        <v>8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161</v>
      </c>
      <c r="AU98" s="245" t="s">
        <v>82</v>
      </c>
      <c r="AV98" s="13" t="s">
        <v>82</v>
      </c>
      <c r="AW98" s="13" t="s">
        <v>34</v>
      </c>
      <c r="AX98" s="13" t="s">
        <v>73</v>
      </c>
      <c r="AY98" s="245" t="s">
        <v>148</v>
      </c>
    </row>
    <row r="99" s="14" customFormat="1">
      <c r="A99" s="14"/>
      <c r="B99" s="257"/>
      <c r="C99" s="258"/>
      <c r="D99" s="228" t="s">
        <v>161</v>
      </c>
      <c r="E99" s="259" t="s">
        <v>19</v>
      </c>
      <c r="F99" s="260" t="s">
        <v>482</v>
      </c>
      <c r="G99" s="258"/>
      <c r="H99" s="261">
        <v>8</v>
      </c>
      <c r="I99" s="262"/>
      <c r="J99" s="258"/>
      <c r="K99" s="258"/>
      <c r="L99" s="263"/>
      <c r="M99" s="264"/>
      <c r="N99" s="265"/>
      <c r="O99" s="265"/>
      <c r="P99" s="265"/>
      <c r="Q99" s="265"/>
      <c r="R99" s="265"/>
      <c r="S99" s="265"/>
      <c r="T99" s="26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7" t="s">
        <v>161</v>
      </c>
      <c r="AU99" s="267" t="s">
        <v>82</v>
      </c>
      <c r="AV99" s="14" t="s">
        <v>155</v>
      </c>
      <c r="AW99" s="14" t="s">
        <v>34</v>
      </c>
      <c r="AX99" s="14" t="s">
        <v>80</v>
      </c>
      <c r="AY99" s="267" t="s">
        <v>148</v>
      </c>
    </row>
    <row r="100" s="2" customFormat="1" ht="16.5" customHeight="1">
      <c r="A100" s="40"/>
      <c r="B100" s="41"/>
      <c r="C100" s="215" t="s">
        <v>82</v>
      </c>
      <c r="D100" s="215" t="s">
        <v>150</v>
      </c>
      <c r="E100" s="216" t="s">
        <v>767</v>
      </c>
      <c r="F100" s="217" t="s">
        <v>768</v>
      </c>
      <c r="G100" s="218" t="s">
        <v>179</v>
      </c>
      <c r="H100" s="219">
        <v>2</v>
      </c>
      <c r="I100" s="220"/>
      <c r="J100" s="221">
        <f>ROUND(I100*H100,2)</f>
        <v>0</v>
      </c>
      <c r="K100" s="217" t="s">
        <v>154</v>
      </c>
      <c r="L100" s="46"/>
      <c r="M100" s="222" t="s">
        <v>19</v>
      </c>
      <c r="N100" s="223" t="s">
        <v>44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242</v>
      </c>
      <c r="AT100" s="226" t="s">
        <v>150</v>
      </c>
      <c r="AU100" s="226" t="s">
        <v>82</v>
      </c>
      <c r="AY100" s="19" t="s">
        <v>148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80</v>
      </c>
      <c r="BK100" s="227">
        <f>ROUND(I100*H100,2)</f>
        <v>0</v>
      </c>
      <c r="BL100" s="19" t="s">
        <v>242</v>
      </c>
      <c r="BM100" s="226" t="s">
        <v>155</v>
      </c>
    </row>
    <row r="101" s="2" customFormat="1">
      <c r="A101" s="40"/>
      <c r="B101" s="41"/>
      <c r="C101" s="42"/>
      <c r="D101" s="228" t="s">
        <v>157</v>
      </c>
      <c r="E101" s="42"/>
      <c r="F101" s="229" t="s">
        <v>768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82</v>
      </c>
    </row>
    <row r="102" s="2" customFormat="1">
      <c r="A102" s="40"/>
      <c r="B102" s="41"/>
      <c r="C102" s="42"/>
      <c r="D102" s="233" t="s">
        <v>159</v>
      </c>
      <c r="E102" s="42"/>
      <c r="F102" s="234" t="s">
        <v>769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82</v>
      </c>
    </row>
    <row r="103" s="13" customFormat="1">
      <c r="A103" s="13"/>
      <c r="B103" s="235"/>
      <c r="C103" s="236"/>
      <c r="D103" s="228" t="s">
        <v>161</v>
      </c>
      <c r="E103" s="237" t="s">
        <v>19</v>
      </c>
      <c r="F103" s="238" t="s">
        <v>82</v>
      </c>
      <c r="G103" s="236"/>
      <c r="H103" s="239">
        <v>2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161</v>
      </c>
      <c r="AU103" s="245" t="s">
        <v>82</v>
      </c>
      <c r="AV103" s="13" t="s">
        <v>82</v>
      </c>
      <c r="AW103" s="13" t="s">
        <v>34</v>
      </c>
      <c r="AX103" s="13" t="s">
        <v>73</v>
      </c>
      <c r="AY103" s="245" t="s">
        <v>148</v>
      </c>
    </row>
    <row r="104" s="14" customFormat="1">
      <c r="A104" s="14"/>
      <c r="B104" s="257"/>
      <c r="C104" s="258"/>
      <c r="D104" s="228" t="s">
        <v>161</v>
      </c>
      <c r="E104" s="259" t="s">
        <v>19</v>
      </c>
      <c r="F104" s="260" t="s">
        <v>482</v>
      </c>
      <c r="G104" s="258"/>
      <c r="H104" s="261">
        <v>2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7" t="s">
        <v>161</v>
      </c>
      <c r="AU104" s="267" t="s">
        <v>82</v>
      </c>
      <c r="AV104" s="14" t="s">
        <v>155</v>
      </c>
      <c r="AW104" s="14" t="s">
        <v>34</v>
      </c>
      <c r="AX104" s="14" t="s">
        <v>80</v>
      </c>
      <c r="AY104" s="267" t="s">
        <v>148</v>
      </c>
    </row>
    <row r="105" s="2" customFormat="1" ht="16.5" customHeight="1">
      <c r="A105" s="40"/>
      <c r="B105" s="41"/>
      <c r="C105" s="215" t="s">
        <v>99</v>
      </c>
      <c r="D105" s="215" t="s">
        <v>150</v>
      </c>
      <c r="E105" s="216" t="s">
        <v>770</v>
      </c>
      <c r="F105" s="217" t="s">
        <v>771</v>
      </c>
      <c r="G105" s="218" t="s">
        <v>186</v>
      </c>
      <c r="H105" s="219">
        <v>2</v>
      </c>
      <c r="I105" s="220"/>
      <c r="J105" s="221">
        <f>ROUND(I105*H105,2)</f>
        <v>0</v>
      </c>
      <c r="K105" s="217" t="s">
        <v>154</v>
      </c>
      <c r="L105" s="46"/>
      <c r="M105" s="222" t="s">
        <v>19</v>
      </c>
      <c r="N105" s="223" t="s">
        <v>44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242</v>
      </c>
      <c r="AT105" s="226" t="s">
        <v>150</v>
      </c>
      <c r="AU105" s="226" t="s">
        <v>82</v>
      </c>
      <c r="AY105" s="19" t="s">
        <v>148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80</v>
      </c>
      <c r="BK105" s="227">
        <f>ROUND(I105*H105,2)</f>
        <v>0</v>
      </c>
      <c r="BL105" s="19" t="s">
        <v>242</v>
      </c>
      <c r="BM105" s="226" t="s">
        <v>169</v>
      </c>
    </row>
    <row r="106" s="2" customFormat="1">
      <c r="A106" s="40"/>
      <c r="B106" s="41"/>
      <c r="C106" s="42"/>
      <c r="D106" s="228" t="s">
        <v>157</v>
      </c>
      <c r="E106" s="42"/>
      <c r="F106" s="229" t="s">
        <v>771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82</v>
      </c>
    </row>
    <row r="107" s="2" customFormat="1">
      <c r="A107" s="40"/>
      <c r="B107" s="41"/>
      <c r="C107" s="42"/>
      <c r="D107" s="233" t="s">
        <v>159</v>
      </c>
      <c r="E107" s="42"/>
      <c r="F107" s="234" t="s">
        <v>772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82</v>
      </c>
    </row>
    <row r="108" s="13" customFormat="1">
      <c r="A108" s="13"/>
      <c r="B108" s="235"/>
      <c r="C108" s="236"/>
      <c r="D108" s="228" t="s">
        <v>161</v>
      </c>
      <c r="E108" s="237" t="s">
        <v>19</v>
      </c>
      <c r="F108" s="238" t="s">
        <v>82</v>
      </c>
      <c r="G108" s="236"/>
      <c r="H108" s="239">
        <v>2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161</v>
      </c>
      <c r="AU108" s="245" t="s">
        <v>82</v>
      </c>
      <c r="AV108" s="13" t="s">
        <v>82</v>
      </c>
      <c r="AW108" s="13" t="s">
        <v>34</v>
      </c>
      <c r="AX108" s="13" t="s">
        <v>73</v>
      </c>
      <c r="AY108" s="245" t="s">
        <v>148</v>
      </c>
    </row>
    <row r="109" s="14" customFormat="1">
      <c r="A109" s="14"/>
      <c r="B109" s="257"/>
      <c r="C109" s="258"/>
      <c r="D109" s="228" t="s">
        <v>161</v>
      </c>
      <c r="E109" s="259" t="s">
        <v>19</v>
      </c>
      <c r="F109" s="260" t="s">
        <v>482</v>
      </c>
      <c r="G109" s="258"/>
      <c r="H109" s="261">
        <v>2</v>
      </c>
      <c r="I109" s="262"/>
      <c r="J109" s="258"/>
      <c r="K109" s="258"/>
      <c r="L109" s="263"/>
      <c r="M109" s="264"/>
      <c r="N109" s="265"/>
      <c r="O109" s="265"/>
      <c r="P109" s="265"/>
      <c r="Q109" s="265"/>
      <c r="R109" s="265"/>
      <c r="S109" s="265"/>
      <c r="T109" s="26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7" t="s">
        <v>161</v>
      </c>
      <c r="AU109" s="267" t="s">
        <v>82</v>
      </c>
      <c r="AV109" s="14" t="s">
        <v>155</v>
      </c>
      <c r="AW109" s="14" t="s">
        <v>34</v>
      </c>
      <c r="AX109" s="14" t="s">
        <v>80</v>
      </c>
      <c r="AY109" s="267" t="s">
        <v>148</v>
      </c>
    </row>
    <row r="110" s="2" customFormat="1" ht="16.5" customHeight="1">
      <c r="A110" s="40"/>
      <c r="B110" s="41"/>
      <c r="C110" s="215" t="s">
        <v>155</v>
      </c>
      <c r="D110" s="215" t="s">
        <v>150</v>
      </c>
      <c r="E110" s="216" t="s">
        <v>773</v>
      </c>
      <c r="F110" s="217" t="s">
        <v>774</v>
      </c>
      <c r="G110" s="218" t="s">
        <v>186</v>
      </c>
      <c r="H110" s="219">
        <v>3</v>
      </c>
      <c r="I110" s="220"/>
      <c r="J110" s="221">
        <f>ROUND(I110*H110,2)</f>
        <v>0</v>
      </c>
      <c r="K110" s="217" t="s">
        <v>154</v>
      </c>
      <c r="L110" s="46"/>
      <c r="M110" s="222" t="s">
        <v>19</v>
      </c>
      <c r="N110" s="223" t="s">
        <v>44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242</v>
      </c>
      <c r="AT110" s="226" t="s">
        <v>150</v>
      </c>
      <c r="AU110" s="226" t="s">
        <v>82</v>
      </c>
      <c r="AY110" s="19" t="s">
        <v>148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80</v>
      </c>
      <c r="BK110" s="227">
        <f>ROUND(I110*H110,2)</f>
        <v>0</v>
      </c>
      <c r="BL110" s="19" t="s">
        <v>242</v>
      </c>
      <c r="BM110" s="226" t="s">
        <v>191</v>
      </c>
    </row>
    <row r="111" s="2" customFormat="1">
      <c r="A111" s="40"/>
      <c r="B111" s="41"/>
      <c r="C111" s="42"/>
      <c r="D111" s="228" t="s">
        <v>157</v>
      </c>
      <c r="E111" s="42"/>
      <c r="F111" s="229" t="s">
        <v>774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82</v>
      </c>
    </row>
    <row r="112" s="2" customFormat="1">
      <c r="A112" s="40"/>
      <c r="B112" s="41"/>
      <c r="C112" s="42"/>
      <c r="D112" s="233" t="s">
        <v>159</v>
      </c>
      <c r="E112" s="42"/>
      <c r="F112" s="234" t="s">
        <v>775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82</v>
      </c>
    </row>
    <row r="113" s="13" customFormat="1">
      <c r="A113" s="13"/>
      <c r="B113" s="235"/>
      <c r="C113" s="236"/>
      <c r="D113" s="228" t="s">
        <v>161</v>
      </c>
      <c r="E113" s="237" t="s">
        <v>19</v>
      </c>
      <c r="F113" s="238" t="s">
        <v>99</v>
      </c>
      <c r="G113" s="236"/>
      <c r="H113" s="239">
        <v>3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161</v>
      </c>
      <c r="AU113" s="245" t="s">
        <v>82</v>
      </c>
      <c r="AV113" s="13" t="s">
        <v>82</v>
      </c>
      <c r="AW113" s="13" t="s">
        <v>34</v>
      </c>
      <c r="AX113" s="13" t="s">
        <v>73</v>
      </c>
      <c r="AY113" s="245" t="s">
        <v>148</v>
      </c>
    </row>
    <row r="114" s="14" customFormat="1">
      <c r="A114" s="14"/>
      <c r="B114" s="257"/>
      <c r="C114" s="258"/>
      <c r="D114" s="228" t="s">
        <v>161</v>
      </c>
      <c r="E114" s="259" t="s">
        <v>19</v>
      </c>
      <c r="F114" s="260" t="s">
        <v>482</v>
      </c>
      <c r="G114" s="258"/>
      <c r="H114" s="261">
        <v>3</v>
      </c>
      <c r="I114" s="262"/>
      <c r="J114" s="258"/>
      <c r="K114" s="258"/>
      <c r="L114" s="263"/>
      <c r="M114" s="264"/>
      <c r="N114" s="265"/>
      <c r="O114" s="265"/>
      <c r="P114" s="265"/>
      <c r="Q114" s="265"/>
      <c r="R114" s="265"/>
      <c r="S114" s="265"/>
      <c r="T114" s="26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7" t="s">
        <v>161</v>
      </c>
      <c r="AU114" s="267" t="s">
        <v>82</v>
      </c>
      <c r="AV114" s="14" t="s">
        <v>155</v>
      </c>
      <c r="AW114" s="14" t="s">
        <v>34</v>
      </c>
      <c r="AX114" s="14" t="s">
        <v>80</v>
      </c>
      <c r="AY114" s="267" t="s">
        <v>148</v>
      </c>
    </row>
    <row r="115" s="2" customFormat="1" ht="16.5" customHeight="1">
      <c r="A115" s="40"/>
      <c r="B115" s="41"/>
      <c r="C115" s="215" t="s">
        <v>670</v>
      </c>
      <c r="D115" s="215" t="s">
        <v>150</v>
      </c>
      <c r="E115" s="216" t="s">
        <v>776</v>
      </c>
      <c r="F115" s="217" t="s">
        <v>777</v>
      </c>
      <c r="G115" s="218" t="s">
        <v>186</v>
      </c>
      <c r="H115" s="219">
        <v>16</v>
      </c>
      <c r="I115" s="220"/>
      <c r="J115" s="221">
        <f>ROUND(I115*H115,2)</f>
        <v>0</v>
      </c>
      <c r="K115" s="217" t="s">
        <v>154</v>
      </c>
      <c r="L115" s="46"/>
      <c r="M115" s="222" t="s">
        <v>19</v>
      </c>
      <c r="N115" s="223" t="s">
        <v>44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242</v>
      </c>
      <c r="AT115" s="226" t="s">
        <v>150</v>
      </c>
      <c r="AU115" s="226" t="s">
        <v>82</v>
      </c>
      <c r="AY115" s="19" t="s">
        <v>148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80</v>
      </c>
      <c r="BK115" s="227">
        <f>ROUND(I115*H115,2)</f>
        <v>0</v>
      </c>
      <c r="BL115" s="19" t="s">
        <v>242</v>
      </c>
      <c r="BM115" s="226" t="s">
        <v>205</v>
      </c>
    </row>
    <row r="116" s="2" customFormat="1">
      <c r="A116" s="40"/>
      <c r="B116" s="41"/>
      <c r="C116" s="42"/>
      <c r="D116" s="228" t="s">
        <v>157</v>
      </c>
      <c r="E116" s="42"/>
      <c r="F116" s="229" t="s">
        <v>777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157</v>
      </c>
      <c r="AU116" s="19" t="s">
        <v>82</v>
      </c>
    </row>
    <row r="117" s="2" customFormat="1">
      <c r="A117" s="40"/>
      <c r="B117" s="41"/>
      <c r="C117" s="42"/>
      <c r="D117" s="233" t="s">
        <v>159</v>
      </c>
      <c r="E117" s="42"/>
      <c r="F117" s="234" t="s">
        <v>778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82</v>
      </c>
    </row>
    <row r="118" s="13" customFormat="1">
      <c r="A118" s="13"/>
      <c r="B118" s="235"/>
      <c r="C118" s="236"/>
      <c r="D118" s="228" t="s">
        <v>161</v>
      </c>
      <c r="E118" s="237" t="s">
        <v>19</v>
      </c>
      <c r="F118" s="238" t="s">
        <v>779</v>
      </c>
      <c r="G118" s="236"/>
      <c r="H118" s="239">
        <v>16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161</v>
      </c>
      <c r="AU118" s="245" t="s">
        <v>82</v>
      </c>
      <c r="AV118" s="13" t="s">
        <v>82</v>
      </c>
      <c r="AW118" s="13" t="s">
        <v>34</v>
      </c>
      <c r="AX118" s="13" t="s">
        <v>73</v>
      </c>
      <c r="AY118" s="245" t="s">
        <v>148</v>
      </c>
    </row>
    <row r="119" s="14" customFormat="1">
      <c r="A119" s="14"/>
      <c r="B119" s="257"/>
      <c r="C119" s="258"/>
      <c r="D119" s="228" t="s">
        <v>161</v>
      </c>
      <c r="E119" s="259" t="s">
        <v>19</v>
      </c>
      <c r="F119" s="260" t="s">
        <v>482</v>
      </c>
      <c r="G119" s="258"/>
      <c r="H119" s="261">
        <v>16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7" t="s">
        <v>161</v>
      </c>
      <c r="AU119" s="267" t="s">
        <v>82</v>
      </c>
      <c r="AV119" s="14" t="s">
        <v>155</v>
      </c>
      <c r="AW119" s="14" t="s">
        <v>34</v>
      </c>
      <c r="AX119" s="14" t="s">
        <v>80</v>
      </c>
      <c r="AY119" s="267" t="s">
        <v>148</v>
      </c>
    </row>
    <row r="120" s="2" customFormat="1" ht="16.5" customHeight="1">
      <c r="A120" s="40"/>
      <c r="B120" s="41"/>
      <c r="C120" s="215" t="s">
        <v>169</v>
      </c>
      <c r="D120" s="215" t="s">
        <v>150</v>
      </c>
      <c r="E120" s="216" t="s">
        <v>780</v>
      </c>
      <c r="F120" s="217" t="s">
        <v>781</v>
      </c>
      <c r="G120" s="218" t="s">
        <v>179</v>
      </c>
      <c r="H120" s="219">
        <v>2</v>
      </c>
      <c r="I120" s="220"/>
      <c r="J120" s="221">
        <f>ROUND(I120*H120,2)</f>
        <v>0</v>
      </c>
      <c r="K120" s="217" t="s">
        <v>154</v>
      </c>
      <c r="L120" s="46"/>
      <c r="M120" s="222" t="s">
        <v>19</v>
      </c>
      <c r="N120" s="223" t="s">
        <v>44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242</v>
      </c>
      <c r="AT120" s="226" t="s">
        <v>150</v>
      </c>
      <c r="AU120" s="226" t="s">
        <v>82</v>
      </c>
      <c r="AY120" s="19" t="s">
        <v>148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80</v>
      </c>
      <c r="BK120" s="227">
        <f>ROUND(I120*H120,2)</f>
        <v>0</v>
      </c>
      <c r="BL120" s="19" t="s">
        <v>242</v>
      </c>
      <c r="BM120" s="226" t="s">
        <v>8</v>
      </c>
    </row>
    <row r="121" s="2" customFormat="1">
      <c r="A121" s="40"/>
      <c r="B121" s="41"/>
      <c r="C121" s="42"/>
      <c r="D121" s="228" t="s">
        <v>157</v>
      </c>
      <c r="E121" s="42"/>
      <c r="F121" s="229" t="s">
        <v>781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82</v>
      </c>
    </row>
    <row r="122" s="2" customFormat="1">
      <c r="A122" s="40"/>
      <c r="B122" s="41"/>
      <c r="C122" s="42"/>
      <c r="D122" s="233" t="s">
        <v>159</v>
      </c>
      <c r="E122" s="42"/>
      <c r="F122" s="234" t="s">
        <v>782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82</v>
      </c>
    </row>
    <row r="123" s="2" customFormat="1" ht="16.5" customHeight="1">
      <c r="A123" s="40"/>
      <c r="B123" s="41"/>
      <c r="C123" s="215" t="s">
        <v>183</v>
      </c>
      <c r="D123" s="215" t="s">
        <v>150</v>
      </c>
      <c r="E123" s="216" t="s">
        <v>783</v>
      </c>
      <c r="F123" s="217" t="s">
        <v>784</v>
      </c>
      <c r="G123" s="218" t="s">
        <v>179</v>
      </c>
      <c r="H123" s="219">
        <v>4</v>
      </c>
      <c r="I123" s="220"/>
      <c r="J123" s="221">
        <f>ROUND(I123*H123,2)</f>
        <v>0</v>
      </c>
      <c r="K123" s="217" t="s">
        <v>154</v>
      </c>
      <c r="L123" s="46"/>
      <c r="M123" s="222" t="s">
        <v>19</v>
      </c>
      <c r="N123" s="223" t="s">
        <v>44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242</v>
      </c>
      <c r="AT123" s="226" t="s">
        <v>150</v>
      </c>
      <c r="AU123" s="226" t="s">
        <v>82</v>
      </c>
      <c r="AY123" s="19" t="s">
        <v>148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80</v>
      </c>
      <c r="BK123" s="227">
        <f>ROUND(I123*H123,2)</f>
        <v>0</v>
      </c>
      <c r="BL123" s="19" t="s">
        <v>242</v>
      </c>
      <c r="BM123" s="226" t="s">
        <v>230</v>
      </c>
    </row>
    <row r="124" s="2" customFormat="1">
      <c r="A124" s="40"/>
      <c r="B124" s="41"/>
      <c r="C124" s="42"/>
      <c r="D124" s="228" t="s">
        <v>157</v>
      </c>
      <c r="E124" s="42"/>
      <c r="F124" s="229" t="s">
        <v>784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82</v>
      </c>
    </row>
    <row r="125" s="2" customFormat="1">
      <c r="A125" s="40"/>
      <c r="B125" s="41"/>
      <c r="C125" s="42"/>
      <c r="D125" s="233" t="s">
        <v>159</v>
      </c>
      <c r="E125" s="42"/>
      <c r="F125" s="234" t="s">
        <v>785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82</v>
      </c>
    </row>
    <row r="126" s="13" customFormat="1">
      <c r="A126" s="13"/>
      <c r="B126" s="235"/>
      <c r="C126" s="236"/>
      <c r="D126" s="228" t="s">
        <v>161</v>
      </c>
      <c r="E126" s="237" t="s">
        <v>19</v>
      </c>
      <c r="F126" s="238" t="s">
        <v>155</v>
      </c>
      <c r="G126" s="236"/>
      <c r="H126" s="239">
        <v>4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161</v>
      </c>
      <c r="AU126" s="245" t="s">
        <v>82</v>
      </c>
      <c r="AV126" s="13" t="s">
        <v>82</v>
      </c>
      <c r="AW126" s="13" t="s">
        <v>34</v>
      </c>
      <c r="AX126" s="13" t="s">
        <v>73</v>
      </c>
      <c r="AY126" s="245" t="s">
        <v>148</v>
      </c>
    </row>
    <row r="127" s="14" customFormat="1">
      <c r="A127" s="14"/>
      <c r="B127" s="257"/>
      <c r="C127" s="258"/>
      <c r="D127" s="228" t="s">
        <v>161</v>
      </c>
      <c r="E127" s="259" t="s">
        <v>19</v>
      </c>
      <c r="F127" s="260" t="s">
        <v>482</v>
      </c>
      <c r="G127" s="258"/>
      <c r="H127" s="261">
        <v>4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7" t="s">
        <v>161</v>
      </c>
      <c r="AU127" s="267" t="s">
        <v>82</v>
      </c>
      <c r="AV127" s="14" t="s">
        <v>155</v>
      </c>
      <c r="AW127" s="14" t="s">
        <v>34</v>
      </c>
      <c r="AX127" s="14" t="s">
        <v>80</v>
      </c>
      <c r="AY127" s="267" t="s">
        <v>148</v>
      </c>
    </row>
    <row r="128" s="2" customFormat="1" ht="16.5" customHeight="1">
      <c r="A128" s="40"/>
      <c r="B128" s="41"/>
      <c r="C128" s="215" t="s">
        <v>191</v>
      </c>
      <c r="D128" s="215" t="s">
        <v>150</v>
      </c>
      <c r="E128" s="216" t="s">
        <v>786</v>
      </c>
      <c r="F128" s="217" t="s">
        <v>787</v>
      </c>
      <c r="G128" s="218" t="s">
        <v>179</v>
      </c>
      <c r="H128" s="219">
        <v>2</v>
      </c>
      <c r="I128" s="220"/>
      <c r="J128" s="221">
        <f>ROUND(I128*H128,2)</f>
        <v>0</v>
      </c>
      <c r="K128" s="217" t="s">
        <v>154</v>
      </c>
      <c r="L128" s="46"/>
      <c r="M128" s="222" t="s">
        <v>19</v>
      </c>
      <c r="N128" s="223" t="s">
        <v>44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242</v>
      </c>
      <c r="AT128" s="226" t="s">
        <v>150</v>
      </c>
      <c r="AU128" s="226" t="s">
        <v>82</v>
      </c>
      <c r="AY128" s="19" t="s">
        <v>148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80</v>
      </c>
      <c r="BK128" s="227">
        <f>ROUND(I128*H128,2)</f>
        <v>0</v>
      </c>
      <c r="BL128" s="19" t="s">
        <v>242</v>
      </c>
      <c r="BM128" s="226" t="s">
        <v>242</v>
      </c>
    </row>
    <row r="129" s="2" customFormat="1">
      <c r="A129" s="40"/>
      <c r="B129" s="41"/>
      <c r="C129" s="42"/>
      <c r="D129" s="228" t="s">
        <v>157</v>
      </c>
      <c r="E129" s="42"/>
      <c r="F129" s="229" t="s">
        <v>787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157</v>
      </c>
      <c r="AU129" s="19" t="s">
        <v>82</v>
      </c>
    </row>
    <row r="130" s="2" customFormat="1">
      <c r="A130" s="40"/>
      <c r="B130" s="41"/>
      <c r="C130" s="42"/>
      <c r="D130" s="233" t="s">
        <v>159</v>
      </c>
      <c r="E130" s="42"/>
      <c r="F130" s="234" t="s">
        <v>788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82</v>
      </c>
    </row>
    <row r="131" s="2" customFormat="1" ht="16.5" customHeight="1">
      <c r="A131" s="40"/>
      <c r="B131" s="41"/>
      <c r="C131" s="215" t="s">
        <v>199</v>
      </c>
      <c r="D131" s="215" t="s">
        <v>150</v>
      </c>
      <c r="E131" s="216" t="s">
        <v>789</v>
      </c>
      <c r="F131" s="217" t="s">
        <v>790</v>
      </c>
      <c r="G131" s="218" t="s">
        <v>179</v>
      </c>
      <c r="H131" s="219">
        <v>4</v>
      </c>
      <c r="I131" s="220"/>
      <c r="J131" s="221">
        <f>ROUND(I131*H131,2)</f>
        <v>0</v>
      </c>
      <c r="K131" s="217" t="s">
        <v>154</v>
      </c>
      <c r="L131" s="46"/>
      <c r="M131" s="222" t="s">
        <v>19</v>
      </c>
      <c r="N131" s="223" t="s">
        <v>44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242</v>
      </c>
      <c r="AT131" s="226" t="s">
        <v>150</v>
      </c>
      <c r="AU131" s="226" t="s">
        <v>82</v>
      </c>
      <c r="AY131" s="19" t="s">
        <v>148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80</v>
      </c>
      <c r="BK131" s="227">
        <f>ROUND(I131*H131,2)</f>
        <v>0</v>
      </c>
      <c r="BL131" s="19" t="s">
        <v>242</v>
      </c>
      <c r="BM131" s="226" t="s">
        <v>255</v>
      </c>
    </row>
    <row r="132" s="2" customFormat="1">
      <c r="A132" s="40"/>
      <c r="B132" s="41"/>
      <c r="C132" s="42"/>
      <c r="D132" s="228" t="s">
        <v>157</v>
      </c>
      <c r="E132" s="42"/>
      <c r="F132" s="229" t="s">
        <v>790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157</v>
      </c>
      <c r="AU132" s="19" t="s">
        <v>82</v>
      </c>
    </row>
    <row r="133" s="2" customFormat="1">
      <c r="A133" s="40"/>
      <c r="B133" s="41"/>
      <c r="C133" s="42"/>
      <c r="D133" s="233" t="s">
        <v>159</v>
      </c>
      <c r="E133" s="42"/>
      <c r="F133" s="234" t="s">
        <v>791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82</v>
      </c>
    </row>
    <row r="134" s="2" customFormat="1" ht="16.5" customHeight="1">
      <c r="A134" s="40"/>
      <c r="B134" s="41"/>
      <c r="C134" s="215" t="s">
        <v>205</v>
      </c>
      <c r="D134" s="215" t="s">
        <v>150</v>
      </c>
      <c r="E134" s="216" t="s">
        <v>792</v>
      </c>
      <c r="F134" s="217" t="s">
        <v>793</v>
      </c>
      <c r="G134" s="218" t="s">
        <v>179</v>
      </c>
      <c r="H134" s="219">
        <v>2</v>
      </c>
      <c r="I134" s="220"/>
      <c r="J134" s="221">
        <f>ROUND(I134*H134,2)</f>
        <v>0</v>
      </c>
      <c r="K134" s="217" t="s">
        <v>154</v>
      </c>
      <c r="L134" s="46"/>
      <c r="M134" s="222" t="s">
        <v>19</v>
      </c>
      <c r="N134" s="223" t="s">
        <v>44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242</v>
      </c>
      <c r="AT134" s="226" t="s">
        <v>150</v>
      </c>
      <c r="AU134" s="226" t="s">
        <v>82</v>
      </c>
      <c r="AY134" s="19" t="s">
        <v>148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80</v>
      </c>
      <c r="BK134" s="227">
        <f>ROUND(I134*H134,2)</f>
        <v>0</v>
      </c>
      <c r="BL134" s="19" t="s">
        <v>242</v>
      </c>
      <c r="BM134" s="226" t="s">
        <v>269</v>
      </c>
    </row>
    <row r="135" s="2" customFormat="1">
      <c r="A135" s="40"/>
      <c r="B135" s="41"/>
      <c r="C135" s="42"/>
      <c r="D135" s="228" t="s">
        <v>157</v>
      </c>
      <c r="E135" s="42"/>
      <c r="F135" s="229" t="s">
        <v>793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157</v>
      </c>
      <c r="AU135" s="19" t="s">
        <v>82</v>
      </c>
    </row>
    <row r="136" s="2" customFormat="1">
      <c r="A136" s="40"/>
      <c r="B136" s="41"/>
      <c r="C136" s="42"/>
      <c r="D136" s="233" t="s">
        <v>159</v>
      </c>
      <c r="E136" s="42"/>
      <c r="F136" s="234" t="s">
        <v>794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82</v>
      </c>
    </row>
    <row r="137" s="2" customFormat="1" ht="16.5" customHeight="1">
      <c r="A137" s="40"/>
      <c r="B137" s="41"/>
      <c r="C137" s="246" t="s">
        <v>212</v>
      </c>
      <c r="D137" s="246" t="s">
        <v>206</v>
      </c>
      <c r="E137" s="247" t="s">
        <v>795</v>
      </c>
      <c r="F137" s="248" t="s">
        <v>796</v>
      </c>
      <c r="G137" s="249" t="s">
        <v>797</v>
      </c>
      <c r="H137" s="250">
        <v>2</v>
      </c>
      <c r="I137" s="251"/>
      <c r="J137" s="252">
        <f>ROUND(I137*H137,2)</f>
        <v>0</v>
      </c>
      <c r="K137" s="248" t="s">
        <v>154</v>
      </c>
      <c r="L137" s="253"/>
      <c r="M137" s="254" t="s">
        <v>19</v>
      </c>
      <c r="N137" s="255" t="s">
        <v>44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352</v>
      </c>
      <c r="AT137" s="226" t="s">
        <v>206</v>
      </c>
      <c r="AU137" s="226" t="s">
        <v>82</v>
      </c>
      <c r="AY137" s="19" t="s">
        <v>148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80</v>
      </c>
      <c r="BK137" s="227">
        <f>ROUND(I137*H137,2)</f>
        <v>0</v>
      </c>
      <c r="BL137" s="19" t="s">
        <v>242</v>
      </c>
      <c r="BM137" s="226" t="s">
        <v>285</v>
      </c>
    </row>
    <row r="138" s="2" customFormat="1">
      <c r="A138" s="40"/>
      <c r="B138" s="41"/>
      <c r="C138" s="42"/>
      <c r="D138" s="228" t="s">
        <v>157</v>
      </c>
      <c r="E138" s="42"/>
      <c r="F138" s="229" t="s">
        <v>796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82</v>
      </c>
    </row>
    <row r="139" s="2" customFormat="1" ht="16.5" customHeight="1">
      <c r="A139" s="40"/>
      <c r="B139" s="41"/>
      <c r="C139" s="215" t="s">
        <v>8</v>
      </c>
      <c r="D139" s="215" t="s">
        <v>150</v>
      </c>
      <c r="E139" s="216" t="s">
        <v>798</v>
      </c>
      <c r="F139" s="217" t="s">
        <v>799</v>
      </c>
      <c r="G139" s="218" t="s">
        <v>186</v>
      </c>
      <c r="H139" s="219">
        <v>21</v>
      </c>
      <c r="I139" s="220"/>
      <c r="J139" s="221">
        <f>ROUND(I139*H139,2)</f>
        <v>0</v>
      </c>
      <c r="K139" s="217" t="s">
        <v>154</v>
      </c>
      <c r="L139" s="46"/>
      <c r="M139" s="222" t="s">
        <v>19</v>
      </c>
      <c r="N139" s="223" t="s">
        <v>44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242</v>
      </c>
      <c r="AT139" s="226" t="s">
        <v>150</v>
      </c>
      <c r="AU139" s="226" t="s">
        <v>82</v>
      </c>
      <c r="AY139" s="19" t="s">
        <v>148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80</v>
      </c>
      <c r="BK139" s="227">
        <f>ROUND(I139*H139,2)</f>
        <v>0</v>
      </c>
      <c r="BL139" s="19" t="s">
        <v>242</v>
      </c>
      <c r="BM139" s="226" t="s">
        <v>297</v>
      </c>
    </row>
    <row r="140" s="2" customFormat="1">
      <c r="A140" s="40"/>
      <c r="B140" s="41"/>
      <c r="C140" s="42"/>
      <c r="D140" s="228" t="s">
        <v>157</v>
      </c>
      <c r="E140" s="42"/>
      <c r="F140" s="229" t="s">
        <v>799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157</v>
      </c>
      <c r="AU140" s="19" t="s">
        <v>82</v>
      </c>
    </row>
    <row r="141" s="2" customFormat="1">
      <c r="A141" s="40"/>
      <c r="B141" s="41"/>
      <c r="C141" s="42"/>
      <c r="D141" s="233" t="s">
        <v>159</v>
      </c>
      <c r="E141" s="42"/>
      <c r="F141" s="234" t="s">
        <v>800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82</v>
      </c>
    </row>
    <row r="142" s="13" customFormat="1">
      <c r="A142" s="13"/>
      <c r="B142" s="235"/>
      <c r="C142" s="236"/>
      <c r="D142" s="228" t="s">
        <v>161</v>
      </c>
      <c r="E142" s="237" t="s">
        <v>19</v>
      </c>
      <c r="F142" s="238" t="s">
        <v>801</v>
      </c>
      <c r="G142" s="236"/>
      <c r="H142" s="239">
        <v>21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82</v>
      </c>
      <c r="AV142" s="13" t="s">
        <v>82</v>
      </c>
      <c r="AW142" s="13" t="s">
        <v>34</v>
      </c>
      <c r="AX142" s="13" t="s">
        <v>73</v>
      </c>
      <c r="AY142" s="245" t="s">
        <v>148</v>
      </c>
    </row>
    <row r="143" s="14" customFormat="1">
      <c r="A143" s="14"/>
      <c r="B143" s="257"/>
      <c r="C143" s="258"/>
      <c r="D143" s="228" t="s">
        <v>161</v>
      </c>
      <c r="E143" s="259" t="s">
        <v>19</v>
      </c>
      <c r="F143" s="260" t="s">
        <v>482</v>
      </c>
      <c r="G143" s="258"/>
      <c r="H143" s="261">
        <v>21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161</v>
      </c>
      <c r="AU143" s="267" t="s">
        <v>82</v>
      </c>
      <c r="AV143" s="14" t="s">
        <v>155</v>
      </c>
      <c r="AW143" s="14" t="s">
        <v>34</v>
      </c>
      <c r="AX143" s="14" t="s">
        <v>80</v>
      </c>
      <c r="AY143" s="267" t="s">
        <v>148</v>
      </c>
    </row>
    <row r="144" s="2" customFormat="1" ht="24.15" customHeight="1">
      <c r="A144" s="40"/>
      <c r="B144" s="41"/>
      <c r="C144" s="215" t="s">
        <v>224</v>
      </c>
      <c r="D144" s="215" t="s">
        <v>150</v>
      </c>
      <c r="E144" s="216" t="s">
        <v>802</v>
      </c>
      <c r="F144" s="217" t="s">
        <v>803</v>
      </c>
      <c r="G144" s="218" t="s">
        <v>280</v>
      </c>
      <c r="H144" s="219">
        <v>0.014</v>
      </c>
      <c r="I144" s="220"/>
      <c r="J144" s="221">
        <f>ROUND(I144*H144,2)</f>
        <v>0</v>
      </c>
      <c r="K144" s="217" t="s">
        <v>154</v>
      </c>
      <c r="L144" s="46"/>
      <c r="M144" s="222" t="s">
        <v>19</v>
      </c>
      <c r="N144" s="223" t="s">
        <v>44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242</v>
      </c>
      <c r="AT144" s="226" t="s">
        <v>150</v>
      </c>
      <c r="AU144" s="226" t="s">
        <v>82</v>
      </c>
      <c r="AY144" s="19" t="s">
        <v>148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80</v>
      </c>
      <c r="BK144" s="227">
        <f>ROUND(I144*H144,2)</f>
        <v>0</v>
      </c>
      <c r="BL144" s="19" t="s">
        <v>242</v>
      </c>
      <c r="BM144" s="226" t="s">
        <v>310</v>
      </c>
    </row>
    <row r="145" s="2" customFormat="1">
      <c r="A145" s="40"/>
      <c r="B145" s="41"/>
      <c r="C145" s="42"/>
      <c r="D145" s="228" t="s">
        <v>157</v>
      </c>
      <c r="E145" s="42"/>
      <c r="F145" s="229" t="s">
        <v>803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82</v>
      </c>
    </row>
    <row r="146" s="2" customFormat="1">
      <c r="A146" s="40"/>
      <c r="B146" s="41"/>
      <c r="C146" s="42"/>
      <c r="D146" s="233" t="s">
        <v>159</v>
      </c>
      <c r="E146" s="42"/>
      <c r="F146" s="234" t="s">
        <v>804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82</v>
      </c>
    </row>
    <row r="147" s="12" customFormat="1" ht="22.8" customHeight="1">
      <c r="A147" s="12"/>
      <c r="B147" s="199"/>
      <c r="C147" s="200"/>
      <c r="D147" s="201" t="s">
        <v>72</v>
      </c>
      <c r="E147" s="213" t="s">
        <v>805</v>
      </c>
      <c r="F147" s="213" t="s">
        <v>806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SUM(P148:P211)</f>
        <v>0</v>
      </c>
      <c r="Q147" s="207"/>
      <c r="R147" s="208">
        <f>SUM(R148:R211)</f>
        <v>0</v>
      </c>
      <c r="S147" s="207"/>
      <c r="T147" s="209">
        <f>SUM(T148:T211)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82</v>
      </c>
      <c r="AT147" s="211" t="s">
        <v>72</v>
      </c>
      <c r="AU147" s="211" t="s">
        <v>80</v>
      </c>
      <c r="AY147" s="210" t="s">
        <v>148</v>
      </c>
      <c r="BK147" s="212">
        <f>SUM(BK148:BK211)</f>
        <v>0</v>
      </c>
    </row>
    <row r="148" s="2" customFormat="1" ht="16.5" customHeight="1">
      <c r="A148" s="40"/>
      <c r="B148" s="41"/>
      <c r="C148" s="215" t="s">
        <v>230</v>
      </c>
      <c r="D148" s="215" t="s">
        <v>150</v>
      </c>
      <c r="E148" s="216" t="s">
        <v>807</v>
      </c>
      <c r="F148" s="217" t="s">
        <v>808</v>
      </c>
      <c r="G148" s="218" t="s">
        <v>186</v>
      </c>
      <c r="H148" s="219">
        <v>26</v>
      </c>
      <c r="I148" s="220"/>
      <c r="J148" s="221">
        <f>ROUND(I148*H148,2)</f>
        <v>0</v>
      </c>
      <c r="K148" s="217" t="s">
        <v>154</v>
      </c>
      <c r="L148" s="46"/>
      <c r="M148" s="222" t="s">
        <v>19</v>
      </c>
      <c r="N148" s="223" t="s">
        <v>44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242</v>
      </c>
      <c r="AT148" s="226" t="s">
        <v>150</v>
      </c>
      <c r="AU148" s="226" t="s">
        <v>82</v>
      </c>
      <c r="AY148" s="19" t="s">
        <v>148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80</v>
      </c>
      <c r="BK148" s="227">
        <f>ROUND(I148*H148,2)</f>
        <v>0</v>
      </c>
      <c r="BL148" s="19" t="s">
        <v>242</v>
      </c>
      <c r="BM148" s="226" t="s">
        <v>329</v>
      </c>
    </row>
    <row r="149" s="2" customFormat="1">
      <c r="A149" s="40"/>
      <c r="B149" s="41"/>
      <c r="C149" s="42"/>
      <c r="D149" s="228" t="s">
        <v>157</v>
      </c>
      <c r="E149" s="42"/>
      <c r="F149" s="229" t="s">
        <v>808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157</v>
      </c>
      <c r="AU149" s="19" t="s">
        <v>82</v>
      </c>
    </row>
    <row r="150" s="2" customFormat="1">
      <c r="A150" s="40"/>
      <c r="B150" s="41"/>
      <c r="C150" s="42"/>
      <c r="D150" s="233" t="s">
        <v>159</v>
      </c>
      <c r="E150" s="42"/>
      <c r="F150" s="234" t="s">
        <v>809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82</v>
      </c>
    </row>
    <row r="151" s="13" customFormat="1">
      <c r="A151" s="13"/>
      <c r="B151" s="235"/>
      <c r="C151" s="236"/>
      <c r="D151" s="228" t="s">
        <v>161</v>
      </c>
      <c r="E151" s="237" t="s">
        <v>19</v>
      </c>
      <c r="F151" s="238" t="s">
        <v>810</v>
      </c>
      <c r="G151" s="236"/>
      <c r="H151" s="239">
        <v>20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161</v>
      </c>
      <c r="AU151" s="245" t="s">
        <v>82</v>
      </c>
      <c r="AV151" s="13" t="s">
        <v>82</v>
      </c>
      <c r="AW151" s="13" t="s">
        <v>34</v>
      </c>
      <c r="AX151" s="13" t="s">
        <v>73</v>
      </c>
      <c r="AY151" s="245" t="s">
        <v>148</v>
      </c>
    </row>
    <row r="152" s="13" customFormat="1">
      <c r="A152" s="13"/>
      <c r="B152" s="235"/>
      <c r="C152" s="236"/>
      <c r="D152" s="228" t="s">
        <v>161</v>
      </c>
      <c r="E152" s="237" t="s">
        <v>19</v>
      </c>
      <c r="F152" s="238" t="s">
        <v>811</v>
      </c>
      <c r="G152" s="236"/>
      <c r="H152" s="239">
        <v>6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161</v>
      </c>
      <c r="AU152" s="245" t="s">
        <v>82</v>
      </c>
      <c r="AV152" s="13" t="s">
        <v>82</v>
      </c>
      <c r="AW152" s="13" t="s">
        <v>34</v>
      </c>
      <c r="AX152" s="13" t="s">
        <v>73</v>
      </c>
      <c r="AY152" s="245" t="s">
        <v>148</v>
      </c>
    </row>
    <row r="153" s="14" customFormat="1">
      <c r="A153" s="14"/>
      <c r="B153" s="257"/>
      <c r="C153" s="258"/>
      <c r="D153" s="228" t="s">
        <v>161</v>
      </c>
      <c r="E153" s="259" t="s">
        <v>19</v>
      </c>
      <c r="F153" s="260" t="s">
        <v>482</v>
      </c>
      <c r="G153" s="258"/>
      <c r="H153" s="261">
        <v>26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161</v>
      </c>
      <c r="AU153" s="267" t="s">
        <v>82</v>
      </c>
      <c r="AV153" s="14" t="s">
        <v>155</v>
      </c>
      <c r="AW153" s="14" t="s">
        <v>34</v>
      </c>
      <c r="AX153" s="14" t="s">
        <v>80</v>
      </c>
      <c r="AY153" s="267" t="s">
        <v>148</v>
      </c>
    </row>
    <row r="154" s="2" customFormat="1" ht="16.5" customHeight="1">
      <c r="A154" s="40"/>
      <c r="B154" s="41"/>
      <c r="C154" s="215" t="s">
        <v>237</v>
      </c>
      <c r="D154" s="215" t="s">
        <v>150</v>
      </c>
      <c r="E154" s="216" t="s">
        <v>812</v>
      </c>
      <c r="F154" s="217" t="s">
        <v>813</v>
      </c>
      <c r="G154" s="218" t="s">
        <v>179</v>
      </c>
      <c r="H154" s="219">
        <v>4</v>
      </c>
      <c r="I154" s="220"/>
      <c r="J154" s="221">
        <f>ROUND(I154*H154,2)</f>
        <v>0</v>
      </c>
      <c r="K154" s="217" t="s">
        <v>154</v>
      </c>
      <c r="L154" s="46"/>
      <c r="M154" s="222" t="s">
        <v>19</v>
      </c>
      <c r="N154" s="223" t="s">
        <v>44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242</v>
      </c>
      <c r="AT154" s="226" t="s">
        <v>150</v>
      </c>
      <c r="AU154" s="226" t="s">
        <v>82</v>
      </c>
      <c r="AY154" s="19" t="s">
        <v>148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80</v>
      </c>
      <c r="BK154" s="227">
        <f>ROUND(I154*H154,2)</f>
        <v>0</v>
      </c>
      <c r="BL154" s="19" t="s">
        <v>242</v>
      </c>
      <c r="BM154" s="226" t="s">
        <v>343</v>
      </c>
    </row>
    <row r="155" s="2" customFormat="1">
      <c r="A155" s="40"/>
      <c r="B155" s="41"/>
      <c r="C155" s="42"/>
      <c r="D155" s="228" t="s">
        <v>157</v>
      </c>
      <c r="E155" s="42"/>
      <c r="F155" s="229" t="s">
        <v>813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157</v>
      </c>
      <c r="AU155" s="19" t="s">
        <v>82</v>
      </c>
    </row>
    <row r="156" s="2" customFormat="1">
      <c r="A156" s="40"/>
      <c r="B156" s="41"/>
      <c r="C156" s="42"/>
      <c r="D156" s="233" t="s">
        <v>159</v>
      </c>
      <c r="E156" s="42"/>
      <c r="F156" s="234" t="s">
        <v>814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82</v>
      </c>
    </row>
    <row r="157" s="2" customFormat="1" ht="16.5" customHeight="1">
      <c r="A157" s="40"/>
      <c r="B157" s="41"/>
      <c r="C157" s="215" t="s">
        <v>242</v>
      </c>
      <c r="D157" s="215" t="s">
        <v>150</v>
      </c>
      <c r="E157" s="216" t="s">
        <v>815</v>
      </c>
      <c r="F157" s="217" t="s">
        <v>816</v>
      </c>
      <c r="G157" s="218" t="s">
        <v>179</v>
      </c>
      <c r="H157" s="219">
        <v>4</v>
      </c>
      <c r="I157" s="220"/>
      <c r="J157" s="221">
        <f>ROUND(I157*H157,2)</f>
        <v>0</v>
      </c>
      <c r="K157" s="217" t="s">
        <v>154</v>
      </c>
      <c r="L157" s="46"/>
      <c r="M157" s="222" t="s">
        <v>19</v>
      </c>
      <c r="N157" s="223" t="s">
        <v>44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242</v>
      </c>
      <c r="AT157" s="226" t="s">
        <v>150</v>
      </c>
      <c r="AU157" s="226" t="s">
        <v>82</v>
      </c>
      <c r="AY157" s="19" t="s">
        <v>148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80</v>
      </c>
      <c r="BK157" s="227">
        <f>ROUND(I157*H157,2)</f>
        <v>0</v>
      </c>
      <c r="BL157" s="19" t="s">
        <v>242</v>
      </c>
      <c r="BM157" s="226" t="s">
        <v>352</v>
      </c>
    </row>
    <row r="158" s="2" customFormat="1">
      <c r="A158" s="40"/>
      <c r="B158" s="41"/>
      <c r="C158" s="42"/>
      <c r="D158" s="228" t="s">
        <v>157</v>
      </c>
      <c r="E158" s="42"/>
      <c r="F158" s="229" t="s">
        <v>816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157</v>
      </c>
      <c r="AU158" s="19" t="s">
        <v>82</v>
      </c>
    </row>
    <row r="159" s="2" customFormat="1">
      <c r="A159" s="40"/>
      <c r="B159" s="41"/>
      <c r="C159" s="42"/>
      <c r="D159" s="233" t="s">
        <v>159</v>
      </c>
      <c r="E159" s="42"/>
      <c r="F159" s="234" t="s">
        <v>817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159</v>
      </c>
      <c r="AU159" s="19" t="s">
        <v>82</v>
      </c>
    </row>
    <row r="160" s="2" customFormat="1" ht="21.75" customHeight="1">
      <c r="A160" s="40"/>
      <c r="B160" s="41"/>
      <c r="C160" s="215" t="s">
        <v>249</v>
      </c>
      <c r="D160" s="215" t="s">
        <v>150</v>
      </c>
      <c r="E160" s="216" t="s">
        <v>818</v>
      </c>
      <c r="F160" s="217" t="s">
        <v>819</v>
      </c>
      <c r="G160" s="218" t="s">
        <v>186</v>
      </c>
      <c r="H160" s="219">
        <v>68</v>
      </c>
      <c r="I160" s="220"/>
      <c r="J160" s="221">
        <f>ROUND(I160*H160,2)</f>
        <v>0</v>
      </c>
      <c r="K160" s="217" t="s">
        <v>154</v>
      </c>
      <c r="L160" s="46"/>
      <c r="M160" s="222" t="s">
        <v>19</v>
      </c>
      <c r="N160" s="223" t="s">
        <v>44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242</v>
      </c>
      <c r="AT160" s="226" t="s">
        <v>150</v>
      </c>
      <c r="AU160" s="226" t="s">
        <v>82</v>
      </c>
      <c r="AY160" s="19" t="s">
        <v>148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80</v>
      </c>
      <c r="BK160" s="227">
        <f>ROUND(I160*H160,2)</f>
        <v>0</v>
      </c>
      <c r="BL160" s="19" t="s">
        <v>242</v>
      </c>
      <c r="BM160" s="226" t="s">
        <v>376</v>
      </c>
    </row>
    <row r="161" s="2" customFormat="1">
      <c r="A161" s="40"/>
      <c r="B161" s="41"/>
      <c r="C161" s="42"/>
      <c r="D161" s="228" t="s">
        <v>157</v>
      </c>
      <c r="E161" s="42"/>
      <c r="F161" s="229" t="s">
        <v>819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157</v>
      </c>
      <c r="AU161" s="19" t="s">
        <v>82</v>
      </c>
    </row>
    <row r="162" s="2" customFormat="1">
      <c r="A162" s="40"/>
      <c r="B162" s="41"/>
      <c r="C162" s="42"/>
      <c r="D162" s="233" t="s">
        <v>159</v>
      </c>
      <c r="E162" s="42"/>
      <c r="F162" s="234" t="s">
        <v>820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82</v>
      </c>
    </row>
    <row r="163" s="13" customFormat="1">
      <c r="A163" s="13"/>
      <c r="B163" s="235"/>
      <c r="C163" s="236"/>
      <c r="D163" s="228" t="s">
        <v>161</v>
      </c>
      <c r="E163" s="237" t="s">
        <v>19</v>
      </c>
      <c r="F163" s="238" t="s">
        <v>821</v>
      </c>
      <c r="G163" s="236"/>
      <c r="H163" s="239">
        <v>40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161</v>
      </c>
      <c r="AU163" s="245" t="s">
        <v>82</v>
      </c>
      <c r="AV163" s="13" t="s">
        <v>82</v>
      </c>
      <c r="AW163" s="13" t="s">
        <v>34</v>
      </c>
      <c r="AX163" s="13" t="s">
        <v>73</v>
      </c>
      <c r="AY163" s="245" t="s">
        <v>148</v>
      </c>
    </row>
    <row r="164" s="13" customFormat="1">
      <c r="A164" s="13"/>
      <c r="B164" s="235"/>
      <c r="C164" s="236"/>
      <c r="D164" s="228" t="s">
        <v>161</v>
      </c>
      <c r="E164" s="237" t="s">
        <v>19</v>
      </c>
      <c r="F164" s="238" t="s">
        <v>822</v>
      </c>
      <c r="G164" s="236"/>
      <c r="H164" s="239">
        <v>28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161</v>
      </c>
      <c r="AU164" s="245" t="s">
        <v>82</v>
      </c>
      <c r="AV164" s="13" t="s">
        <v>82</v>
      </c>
      <c r="AW164" s="13" t="s">
        <v>34</v>
      </c>
      <c r="AX164" s="13" t="s">
        <v>73</v>
      </c>
      <c r="AY164" s="245" t="s">
        <v>148</v>
      </c>
    </row>
    <row r="165" s="14" customFormat="1">
      <c r="A165" s="14"/>
      <c r="B165" s="257"/>
      <c r="C165" s="258"/>
      <c r="D165" s="228" t="s">
        <v>161</v>
      </c>
      <c r="E165" s="259" t="s">
        <v>19</v>
      </c>
      <c r="F165" s="260" t="s">
        <v>482</v>
      </c>
      <c r="G165" s="258"/>
      <c r="H165" s="261">
        <v>68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161</v>
      </c>
      <c r="AU165" s="267" t="s">
        <v>82</v>
      </c>
      <c r="AV165" s="14" t="s">
        <v>155</v>
      </c>
      <c r="AW165" s="14" t="s">
        <v>34</v>
      </c>
      <c r="AX165" s="14" t="s">
        <v>80</v>
      </c>
      <c r="AY165" s="267" t="s">
        <v>148</v>
      </c>
    </row>
    <row r="166" s="2" customFormat="1" ht="24.15" customHeight="1">
      <c r="A166" s="40"/>
      <c r="B166" s="41"/>
      <c r="C166" s="215" t="s">
        <v>255</v>
      </c>
      <c r="D166" s="215" t="s">
        <v>150</v>
      </c>
      <c r="E166" s="216" t="s">
        <v>823</v>
      </c>
      <c r="F166" s="217" t="s">
        <v>824</v>
      </c>
      <c r="G166" s="218" t="s">
        <v>186</v>
      </c>
      <c r="H166" s="219">
        <v>40</v>
      </c>
      <c r="I166" s="220"/>
      <c r="J166" s="221">
        <f>ROUND(I166*H166,2)</f>
        <v>0</v>
      </c>
      <c r="K166" s="217" t="s">
        <v>154</v>
      </c>
      <c r="L166" s="46"/>
      <c r="M166" s="222" t="s">
        <v>19</v>
      </c>
      <c r="N166" s="223" t="s">
        <v>44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242</v>
      </c>
      <c r="AT166" s="226" t="s">
        <v>150</v>
      </c>
      <c r="AU166" s="226" t="s">
        <v>82</v>
      </c>
      <c r="AY166" s="19" t="s">
        <v>148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80</v>
      </c>
      <c r="BK166" s="227">
        <f>ROUND(I166*H166,2)</f>
        <v>0</v>
      </c>
      <c r="BL166" s="19" t="s">
        <v>242</v>
      </c>
      <c r="BM166" s="226" t="s">
        <v>387</v>
      </c>
    </row>
    <row r="167" s="2" customFormat="1">
      <c r="A167" s="40"/>
      <c r="B167" s="41"/>
      <c r="C167" s="42"/>
      <c r="D167" s="228" t="s">
        <v>157</v>
      </c>
      <c r="E167" s="42"/>
      <c r="F167" s="229" t="s">
        <v>824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157</v>
      </c>
      <c r="AU167" s="19" t="s">
        <v>82</v>
      </c>
    </row>
    <row r="168" s="2" customFormat="1">
      <c r="A168" s="40"/>
      <c r="B168" s="41"/>
      <c r="C168" s="42"/>
      <c r="D168" s="233" t="s">
        <v>159</v>
      </c>
      <c r="E168" s="42"/>
      <c r="F168" s="234" t="s">
        <v>825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82</v>
      </c>
    </row>
    <row r="169" s="13" customFormat="1">
      <c r="A169" s="13"/>
      <c r="B169" s="235"/>
      <c r="C169" s="236"/>
      <c r="D169" s="228" t="s">
        <v>161</v>
      </c>
      <c r="E169" s="237" t="s">
        <v>19</v>
      </c>
      <c r="F169" s="238" t="s">
        <v>821</v>
      </c>
      <c r="G169" s="236"/>
      <c r="H169" s="239">
        <v>40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161</v>
      </c>
      <c r="AU169" s="245" t="s">
        <v>82</v>
      </c>
      <c r="AV169" s="13" t="s">
        <v>82</v>
      </c>
      <c r="AW169" s="13" t="s">
        <v>34</v>
      </c>
      <c r="AX169" s="13" t="s">
        <v>73</v>
      </c>
      <c r="AY169" s="245" t="s">
        <v>148</v>
      </c>
    </row>
    <row r="170" s="14" customFormat="1">
      <c r="A170" s="14"/>
      <c r="B170" s="257"/>
      <c r="C170" s="258"/>
      <c r="D170" s="228" t="s">
        <v>161</v>
      </c>
      <c r="E170" s="259" t="s">
        <v>19</v>
      </c>
      <c r="F170" s="260" t="s">
        <v>482</v>
      </c>
      <c r="G170" s="258"/>
      <c r="H170" s="261">
        <v>40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161</v>
      </c>
      <c r="AU170" s="267" t="s">
        <v>82</v>
      </c>
      <c r="AV170" s="14" t="s">
        <v>155</v>
      </c>
      <c r="AW170" s="14" t="s">
        <v>34</v>
      </c>
      <c r="AX170" s="14" t="s">
        <v>80</v>
      </c>
      <c r="AY170" s="267" t="s">
        <v>148</v>
      </c>
    </row>
    <row r="171" s="2" customFormat="1" ht="33" customHeight="1">
      <c r="A171" s="40"/>
      <c r="B171" s="41"/>
      <c r="C171" s="215" t="s">
        <v>262</v>
      </c>
      <c r="D171" s="215" t="s">
        <v>150</v>
      </c>
      <c r="E171" s="216" t="s">
        <v>826</v>
      </c>
      <c r="F171" s="217" t="s">
        <v>827</v>
      </c>
      <c r="G171" s="218" t="s">
        <v>186</v>
      </c>
      <c r="H171" s="219">
        <v>28</v>
      </c>
      <c r="I171" s="220"/>
      <c r="J171" s="221">
        <f>ROUND(I171*H171,2)</f>
        <v>0</v>
      </c>
      <c r="K171" s="217" t="s">
        <v>154</v>
      </c>
      <c r="L171" s="46"/>
      <c r="M171" s="222" t="s">
        <v>19</v>
      </c>
      <c r="N171" s="223" t="s">
        <v>44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242</v>
      </c>
      <c r="AT171" s="226" t="s">
        <v>150</v>
      </c>
      <c r="AU171" s="226" t="s">
        <v>82</v>
      </c>
      <c r="AY171" s="19" t="s">
        <v>148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80</v>
      </c>
      <c r="BK171" s="227">
        <f>ROUND(I171*H171,2)</f>
        <v>0</v>
      </c>
      <c r="BL171" s="19" t="s">
        <v>242</v>
      </c>
      <c r="BM171" s="226" t="s">
        <v>398</v>
      </c>
    </row>
    <row r="172" s="2" customFormat="1">
      <c r="A172" s="40"/>
      <c r="B172" s="41"/>
      <c r="C172" s="42"/>
      <c r="D172" s="228" t="s">
        <v>157</v>
      </c>
      <c r="E172" s="42"/>
      <c r="F172" s="229" t="s">
        <v>827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157</v>
      </c>
      <c r="AU172" s="19" t="s">
        <v>82</v>
      </c>
    </row>
    <row r="173" s="2" customFormat="1">
      <c r="A173" s="40"/>
      <c r="B173" s="41"/>
      <c r="C173" s="42"/>
      <c r="D173" s="233" t="s">
        <v>159</v>
      </c>
      <c r="E173" s="42"/>
      <c r="F173" s="234" t="s">
        <v>828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159</v>
      </c>
      <c r="AU173" s="19" t="s">
        <v>82</v>
      </c>
    </row>
    <row r="174" s="13" customFormat="1">
      <c r="A174" s="13"/>
      <c r="B174" s="235"/>
      <c r="C174" s="236"/>
      <c r="D174" s="228" t="s">
        <v>161</v>
      </c>
      <c r="E174" s="237" t="s">
        <v>19</v>
      </c>
      <c r="F174" s="238" t="s">
        <v>822</v>
      </c>
      <c r="G174" s="236"/>
      <c r="H174" s="239">
        <v>28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161</v>
      </c>
      <c r="AU174" s="245" t="s">
        <v>82</v>
      </c>
      <c r="AV174" s="13" t="s">
        <v>82</v>
      </c>
      <c r="AW174" s="13" t="s">
        <v>34</v>
      </c>
      <c r="AX174" s="13" t="s">
        <v>73</v>
      </c>
      <c r="AY174" s="245" t="s">
        <v>148</v>
      </c>
    </row>
    <row r="175" s="14" customFormat="1">
      <c r="A175" s="14"/>
      <c r="B175" s="257"/>
      <c r="C175" s="258"/>
      <c r="D175" s="228" t="s">
        <v>161</v>
      </c>
      <c r="E175" s="259" t="s">
        <v>19</v>
      </c>
      <c r="F175" s="260" t="s">
        <v>482</v>
      </c>
      <c r="G175" s="258"/>
      <c r="H175" s="261">
        <v>28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161</v>
      </c>
      <c r="AU175" s="267" t="s">
        <v>82</v>
      </c>
      <c r="AV175" s="14" t="s">
        <v>155</v>
      </c>
      <c r="AW175" s="14" t="s">
        <v>34</v>
      </c>
      <c r="AX175" s="14" t="s">
        <v>80</v>
      </c>
      <c r="AY175" s="267" t="s">
        <v>148</v>
      </c>
    </row>
    <row r="176" s="2" customFormat="1" ht="16.5" customHeight="1">
      <c r="A176" s="40"/>
      <c r="B176" s="41"/>
      <c r="C176" s="215" t="s">
        <v>269</v>
      </c>
      <c r="D176" s="215" t="s">
        <v>150</v>
      </c>
      <c r="E176" s="216" t="s">
        <v>829</v>
      </c>
      <c r="F176" s="217" t="s">
        <v>830</v>
      </c>
      <c r="G176" s="218" t="s">
        <v>186</v>
      </c>
      <c r="H176" s="219">
        <v>26</v>
      </c>
      <c r="I176" s="220"/>
      <c r="J176" s="221">
        <f>ROUND(I176*H176,2)</f>
        <v>0</v>
      </c>
      <c r="K176" s="217" t="s">
        <v>154</v>
      </c>
      <c r="L176" s="46"/>
      <c r="M176" s="222" t="s">
        <v>19</v>
      </c>
      <c r="N176" s="223" t="s">
        <v>44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242</v>
      </c>
      <c r="AT176" s="226" t="s">
        <v>150</v>
      </c>
      <c r="AU176" s="226" t="s">
        <v>82</v>
      </c>
      <c r="AY176" s="19" t="s">
        <v>148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80</v>
      </c>
      <c r="BK176" s="227">
        <f>ROUND(I176*H176,2)</f>
        <v>0</v>
      </c>
      <c r="BL176" s="19" t="s">
        <v>242</v>
      </c>
      <c r="BM176" s="226" t="s">
        <v>420</v>
      </c>
    </row>
    <row r="177" s="2" customFormat="1">
      <c r="A177" s="40"/>
      <c r="B177" s="41"/>
      <c r="C177" s="42"/>
      <c r="D177" s="228" t="s">
        <v>157</v>
      </c>
      <c r="E177" s="42"/>
      <c r="F177" s="229" t="s">
        <v>830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157</v>
      </c>
      <c r="AU177" s="19" t="s">
        <v>82</v>
      </c>
    </row>
    <row r="178" s="2" customFormat="1">
      <c r="A178" s="40"/>
      <c r="B178" s="41"/>
      <c r="C178" s="42"/>
      <c r="D178" s="233" t="s">
        <v>159</v>
      </c>
      <c r="E178" s="42"/>
      <c r="F178" s="234" t="s">
        <v>831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82</v>
      </c>
    </row>
    <row r="179" s="2" customFormat="1" ht="16.5" customHeight="1">
      <c r="A179" s="40"/>
      <c r="B179" s="41"/>
      <c r="C179" s="215" t="s">
        <v>7</v>
      </c>
      <c r="D179" s="215" t="s">
        <v>150</v>
      </c>
      <c r="E179" s="216" t="s">
        <v>832</v>
      </c>
      <c r="F179" s="217" t="s">
        <v>833</v>
      </c>
      <c r="G179" s="218" t="s">
        <v>179</v>
      </c>
      <c r="H179" s="219">
        <v>12</v>
      </c>
      <c r="I179" s="220"/>
      <c r="J179" s="221">
        <f>ROUND(I179*H179,2)</f>
        <v>0</v>
      </c>
      <c r="K179" s="217" t="s">
        <v>154</v>
      </c>
      <c r="L179" s="46"/>
      <c r="M179" s="222" t="s">
        <v>19</v>
      </c>
      <c r="N179" s="223" t="s">
        <v>44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242</v>
      </c>
      <c r="AT179" s="226" t="s">
        <v>150</v>
      </c>
      <c r="AU179" s="226" t="s">
        <v>82</v>
      </c>
      <c r="AY179" s="19" t="s">
        <v>148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80</v>
      </c>
      <c r="BK179" s="227">
        <f>ROUND(I179*H179,2)</f>
        <v>0</v>
      </c>
      <c r="BL179" s="19" t="s">
        <v>242</v>
      </c>
      <c r="BM179" s="226" t="s">
        <v>440</v>
      </c>
    </row>
    <row r="180" s="2" customFormat="1">
      <c r="A180" s="40"/>
      <c r="B180" s="41"/>
      <c r="C180" s="42"/>
      <c r="D180" s="228" t="s">
        <v>157</v>
      </c>
      <c r="E180" s="42"/>
      <c r="F180" s="229" t="s">
        <v>833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157</v>
      </c>
      <c r="AU180" s="19" t="s">
        <v>82</v>
      </c>
    </row>
    <row r="181" s="2" customFormat="1">
      <c r="A181" s="40"/>
      <c r="B181" s="41"/>
      <c r="C181" s="42"/>
      <c r="D181" s="233" t="s">
        <v>159</v>
      </c>
      <c r="E181" s="42"/>
      <c r="F181" s="234" t="s">
        <v>834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159</v>
      </c>
      <c r="AU181" s="19" t="s">
        <v>82</v>
      </c>
    </row>
    <row r="182" s="13" customFormat="1">
      <c r="A182" s="13"/>
      <c r="B182" s="235"/>
      <c r="C182" s="236"/>
      <c r="D182" s="228" t="s">
        <v>161</v>
      </c>
      <c r="E182" s="237" t="s">
        <v>19</v>
      </c>
      <c r="F182" s="238" t="s">
        <v>835</v>
      </c>
      <c r="G182" s="236"/>
      <c r="H182" s="239">
        <v>12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161</v>
      </c>
      <c r="AU182" s="245" t="s">
        <v>82</v>
      </c>
      <c r="AV182" s="13" t="s">
        <v>82</v>
      </c>
      <c r="AW182" s="13" t="s">
        <v>34</v>
      </c>
      <c r="AX182" s="13" t="s">
        <v>73</v>
      </c>
      <c r="AY182" s="245" t="s">
        <v>148</v>
      </c>
    </row>
    <row r="183" s="14" customFormat="1">
      <c r="A183" s="14"/>
      <c r="B183" s="257"/>
      <c r="C183" s="258"/>
      <c r="D183" s="228" t="s">
        <v>161</v>
      </c>
      <c r="E183" s="259" t="s">
        <v>19</v>
      </c>
      <c r="F183" s="260" t="s">
        <v>482</v>
      </c>
      <c r="G183" s="258"/>
      <c r="H183" s="261">
        <v>12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161</v>
      </c>
      <c r="AU183" s="267" t="s">
        <v>82</v>
      </c>
      <c r="AV183" s="14" t="s">
        <v>155</v>
      </c>
      <c r="AW183" s="14" t="s">
        <v>34</v>
      </c>
      <c r="AX183" s="14" t="s">
        <v>80</v>
      </c>
      <c r="AY183" s="267" t="s">
        <v>148</v>
      </c>
    </row>
    <row r="184" s="2" customFormat="1" ht="21.75" customHeight="1">
      <c r="A184" s="40"/>
      <c r="B184" s="41"/>
      <c r="C184" s="215" t="s">
        <v>285</v>
      </c>
      <c r="D184" s="215" t="s">
        <v>150</v>
      </c>
      <c r="E184" s="216" t="s">
        <v>836</v>
      </c>
      <c r="F184" s="217" t="s">
        <v>837</v>
      </c>
      <c r="G184" s="218" t="s">
        <v>179</v>
      </c>
      <c r="H184" s="219">
        <v>4</v>
      </c>
      <c r="I184" s="220"/>
      <c r="J184" s="221">
        <f>ROUND(I184*H184,2)</f>
        <v>0</v>
      </c>
      <c r="K184" s="217" t="s">
        <v>154</v>
      </c>
      <c r="L184" s="46"/>
      <c r="M184" s="222" t="s">
        <v>19</v>
      </c>
      <c r="N184" s="223" t="s">
        <v>44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242</v>
      </c>
      <c r="AT184" s="226" t="s">
        <v>150</v>
      </c>
      <c r="AU184" s="226" t="s">
        <v>82</v>
      </c>
      <c r="AY184" s="19" t="s">
        <v>148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80</v>
      </c>
      <c r="BK184" s="227">
        <f>ROUND(I184*H184,2)</f>
        <v>0</v>
      </c>
      <c r="BL184" s="19" t="s">
        <v>242</v>
      </c>
      <c r="BM184" s="226" t="s">
        <v>452</v>
      </c>
    </row>
    <row r="185" s="2" customFormat="1">
      <c r="A185" s="40"/>
      <c r="B185" s="41"/>
      <c r="C185" s="42"/>
      <c r="D185" s="228" t="s">
        <v>157</v>
      </c>
      <c r="E185" s="42"/>
      <c r="F185" s="229" t="s">
        <v>837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157</v>
      </c>
      <c r="AU185" s="19" t="s">
        <v>82</v>
      </c>
    </row>
    <row r="186" s="2" customFormat="1">
      <c r="A186" s="40"/>
      <c r="B186" s="41"/>
      <c r="C186" s="42"/>
      <c r="D186" s="233" t="s">
        <v>159</v>
      </c>
      <c r="E186" s="42"/>
      <c r="F186" s="234" t="s">
        <v>838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82</v>
      </c>
    </row>
    <row r="187" s="2" customFormat="1" ht="16.5" customHeight="1">
      <c r="A187" s="40"/>
      <c r="B187" s="41"/>
      <c r="C187" s="215" t="s">
        <v>292</v>
      </c>
      <c r="D187" s="215" t="s">
        <v>150</v>
      </c>
      <c r="E187" s="216" t="s">
        <v>839</v>
      </c>
      <c r="F187" s="217" t="s">
        <v>840</v>
      </c>
      <c r="G187" s="218" t="s">
        <v>179</v>
      </c>
      <c r="H187" s="219">
        <v>10</v>
      </c>
      <c r="I187" s="220"/>
      <c r="J187" s="221">
        <f>ROUND(I187*H187,2)</f>
        <v>0</v>
      </c>
      <c r="K187" s="217" t="s">
        <v>154</v>
      </c>
      <c r="L187" s="46"/>
      <c r="M187" s="222" t="s">
        <v>19</v>
      </c>
      <c r="N187" s="223" t="s">
        <v>44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242</v>
      </c>
      <c r="AT187" s="226" t="s">
        <v>150</v>
      </c>
      <c r="AU187" s="226" t="s">
        <v>82</v>
      </c>
      <c r="AY187" s="19" t="s">
        <v>148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80</v>
      </c>
      <c r="BK187" s="227">
        <f>ROUND(I187*H187,2)</f>
        <v>0</v>
      </c>
      <c r="BL187" s="19" t="s">
        <v>242</v>
      </c>
      <c r="BM187" s="226" t="s">
        <v>463</v>
      </c>
    </row>
    <row r="188" s="2" customFormat="1">
      <c r="A188" s="40"/>
      <c r="B188" s="41"/>
      <c r="C188" s="42"/>
      <c r="D188" s="228" t="s">
        <v>157</v>
      </c>
      <c r="E188" s="42"/>
      <c r="F188" s="229" t="s">
        <v>840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82</v>
      </c>
    </row>
    <row r="189" s="2" customFormat="1">
      <c r="A189" s="40"/>
      <c r="B189" s="41"/>
      <c r="C189" s="42"/>
      <c r="D189" s="233" t="s">
        <v>159</v>
      </c>
      <c r="E189" s="42"/>
      <c r="F189" s="234" t="s">
        <v>841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82</v>
      </c>
    </row>
    <row r="190" s="2" customFormat="1" ht="16.5" customHeight="1">
      <c r="A190" s="40"/>
      <c r="B190" s="41"/>
      <c r="C190" s="215" t="s">
        <v>297</v>
      </c>
      <c r="D190" s="215" t="s">
        <v>150</v>
      </c>
      <c r="E190" s="216" t="s">
        <v>842</v>
      </c>
      <c r="F190" s="217" t="s">
        <v>843</v>
      </c>
      <c r="G190" s="218" t="s">
        <v>179</v>
      </c>
      <c r="H190" s="219">
        <v>2</v>
      </c>
      <c r="I190" s="220"/>
      <c r="J190" s="221">
        <f>ROUND(I190*H190,2)</f>
        <v>0</v>
      </c>
      <c r="K190" s="217" t="s">
        <v>154</v>
      </c>
      <c r="L190" s="46"/>
      <c r="M190" s="222" t="s">
        <v>19</v>
      </c>
      <c r="N190" s="223" t="s">
        <v>44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242</v>
      </c>
      <c r="AT190" s="226" t="s">
        <v>150</v>
      </c>
      <c r="AU190" s="226" t="s">
        <v>82</v>
      </c>
      <c r="AY190" s="19" t="s">
        <v>148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80</v>
      </c>
      <c r="BK190" s="227">
        <f>ROUND(I190*H190,2)</f>
        <v>0</v>
      </c>
      <c r="BL190" s="19" t="s">
        <v>242</v>
      </c>
      <c r="BM190" s="226" t="s">
        <v>476</v>
      </c>
    </row>
    <row r="191" s="2" customFormat="1">
      <c r="A191" s="40"/>
      <c r="B191" s="41"/>
      <c r="C191" s="42"/>
      <c r="D191" s="228" t="s">
        <v>157</v>
      </c>
      <c r="E191" s="42"/>
      <c r="F191" s="229" t="s">
        <v>843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157</v>
      </c>
      <c r="AU191" s="19" t="s">
        <v>82</v>
      </c>
    </row>
    <row r="192" s="2" customFormat="1">
      <c r="A192" s="40"/>
      <c r="B192" s="41"/>
      <c r="C192" s="42"/>
      <c r="D192" s="233" t="s">
        <v>159</v>
      </c>
      <c r="E192" s="42"/>
      <c r="F192" s="234" t="s">
        <v>844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82</v>
      </c>
    </row>
    <row r="193" s="2" customFormat="1" ht="16.5" customHeight="1">
      <c r="A193" s="40"/>
      <c r="B193" s="41"/>
      <c r="C193" s="215" t="s">
        <v>303</v>
      </c>
      <c r="D193" s="215" t="s">
        <v>150</v>
      </c>
      <c r="E193" s="216" t="s">
        <v>845</v>
      </c>
      <c r="F193" s="217" t="s">
        <v>846</v>
      </c>
      <c r="G193" s="218" t="s">
        <v>179</v>
      </c>
      <c r="H193" s="219">
        <v>4</v>
      </c>
      <c r="I193" s="220"/>
      <c r="J193" s="221">
        <f>ROUND(I193*H193,2)</f>
        <v>0</v>
      </c>
      <c r="K193" s="217" t="s">
        <v>154</v>
      </c>
      <c r="L193" s="46"/>
      <c r="M193" s="222" t="s">
        <v>19</v>
      </c>
      <c r="N193" s="223" t="s">
        <v>44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242</v>
      </c>
      <c r="AT193" s="226" t="s">
        <v>150</v>
      </c>
      <c r="AU193" s="226" t="s">
        <v>82</v>
      </c>
      <c r="AY193" s="19" t="s">
        <v>148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80</v>
      </c>
      <c r="BK193" s="227">
        <f>ROUND(I193*H193,2)</f>
        <v>0</v>
      </c>
      <c r="BL193" s="19" t="s">
        <v>242</v>
      </c>
      <c r="BM193" s="226" t="s">
        <v>489</v>
      </c>
    </row>
    <row r="194" s="2" customFormat="1">
      <c r="A194" s="40"/>
      <c r="B194" s="41"/>
      <c r="C194" s="42"/>
      <c r="D194" s="228" t="s">
        <v>157</v>
      </c>
      <c r="E194" s="42"/>
      <c r="F194" s="229" t="s">
        <v>846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82</v>
      </c>
    </row>
    <row r="195" s="2" customFormat="1">
      <c r="A195" s="40"/>
      <c r="B195" s="41"/>
      <c r="C195" s="42"/>
      <c r="D195" s="233" t="s">
        <v>159</v>
      </c>
      <c r="E195" s="42"/>
      <c r="F195" s="234" t="s">
        <v>847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159</v>
      </c>
      <c r="AU195" s="19" t="s">
        <v>82</v>
      </c>
    </row>
    <row r="196" s="2" customFormat="1" ht="16.5" customHeight="1">
      <c r="A196" s="40"/>
      <c r="B196" s="41"/>
      <c r="C196" s="215" t="s">
        <v>310</v>
      </c>
      <c r="D196" s="215" t="s">
        <v>150</v>
      </c>
      <c r="E196" s="216" t="s">
        <v>848</v>
      </c>
      <c r="F196" s="217" t="s">
        <v>849</v>
      </c>
      <c r="G196" s="218" t="s">
        <v>676</v>
      </c>
      <c r="H196" s="219">
        <v>2</v>
      </c>
      <c r="I196" s="220"/>
      <c r="J196" s="221">
        <f>ROUND(I196*H196,2)</f>
        <v>0</v>
      </c>
      <c r="K196" s="217" t="s">
        <v>154</v>
      </c>
      <c r="L196" s="46"/>
      <c r="M196" s="222" t="s">
        <v>19</v>
      </c>
      <c r="N196" s="223" t="s">
        <v>44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242</v>
      </c>
      <c r="AT196" s="226" t="s">
        <v>150</v>
      </c>
      <c r="AU196" s="226" t="s">
        <v>82</v>
      </c>
      <c r="AY196" s="19" t="s">
        <v>148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80</v>
      </c>
      <c r="BK196" s="227">
        <f>ROUND(I196*H196,2)</f>
        <v>0</v>
      </c>
      <c r="BL196" s="19" t="s">
        <v>242</v>
      </c>
      <c r="BM196" s="226" t="s">
        <v>501</v>
      </c>
    </row>
    <row r="197" s="2" customFormat="1">
      <c r="A197" s="40"/>
      <c r="B197" s="41"/>
      <c r="C197" s="42"/>
      <c r="D197" s="228" t="s">
        <v>157</v>
      </c>
      <c r="E197" s="42"/>
      <c r="F197" s="229" t="s">
        <v>849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157</v>
      </c>
      <c r="AU197" s="19" t="s">
        <v>82</v>
      </c>
    </row>
    <row r="198" s="2" customFormat="1">
      <c r="A198" s="40"/>
      <c r="B198" s="41"/>
      <c r="C198" s="42"/>
      <c r="D198" s="233" t="s">
        <v>159</v>
      </c>
      <c r="E198" s="42"/>
      <c r="F198" s="234" t="s">
        <v>850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82</v>
      </c>
    </row>
    <row r="199" s="2" customFormat="1">
      <c r="A199" s="40"/>
      <c r="B199" s="41"/>
      <c r="C199" s="42"/>
      <c r="D199" s="228" t="s">
        <v>210</v>
      </c>
      <c r="E199" s="42"/>
      <c r="F199" s="256" t="s">
        <v>851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210</v>
      </c>
      <c r="AU199" s="19" t="s">
        <v>82</v>
      </c>
    </row>
    <row r="200" s="2" customFormat="1" ht="16.5" customHeight="1">
      <c r="A200" s="40"/>
      <c r="B200" s="41"/>
      <c r="C200" s="215" t="s">
        <v>319</v>
      </c>
      <c r="D200" s="215" t="s">
        <v>150</v>
      </c>
      <c r="E200" s="216" t="s">
        <v>852</v>
      </c>
      <c r="F200" s="217" t="s">
        <v>853</v>
      </c>
      <c r="G200" s="218" t="s">
        <v>179</v>
      </c>
      <c r="H200" s="219">
        <v>4</v>
      </c>
      <c r="I200" s="220"/>
      <c r="J200" s="221">
        <f>ROUND(I200*H200,2)</f>
        <v>0</v>
      </c>
      <c r="K200" s="217" t="s">
        <v>154</v>
      </c>
      <c r="L200" s="46"/>
      <c r="M200" s="222" t="s">
        <v>19</v>
      </c>
      <c r="N200" s="223" t="s">
        <v>44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242</v>
      </c>
      <c r="AT200" s="226" t="s">
        <v>150</v>
      </c>
      <c r="AU200" s="226" t="s">
        <v>82</v>
      </c>
      <c r="AY200" s="19" t="s">
        <v>148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80</v>
      </c>
      <c r="BK200" s="227">
        <f>ROUND(I200*H200,2)</f>
        <v>0</v>
      </c>
      <c r="BL200" s="19" t="s">
        <v>242</v>
      </c>
      <c r="BM200" s="226" t="s">
        <v>517</v>
      </c>
    </row>
    <row r="201" s="2" customFormat="1">
      <c r="A201" s="40"/>
      <c r="B201" s="41"/>
      <c r="C201" s="42"/>
      <c r="D201" s="228" t="s">
        <v>157</v>
      </c>
      <c r="E201" s="42"/>
      <c r="F201" s="229" t="s">
        <v>853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157</v>
      </c>
      <c r="AU201" s="19" t="s">
        <v>82</v>
      </c>
    </row>
    <row r="202" s="2" customFormat="1">
      <c r="A202" s="40"/>
      <c r="B202" s="41"/>
      <c r="C202" s="42"/>
      <c r="D202" s="233" t="s">
        <v>159</v>
      </c>
      <c r="E202" s="42"/>
      <c r="F202" s="234" t="s">
        <v>854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159</v>
      </c>
      <c r="AU202" s="19" t="s">
        <v>82</v>
      </c>
    </row>
    <row r="203" s="2" customFormat="1" ht="21.75" customHeight="1">
      <c r="A203" s="40"/>
      <c r="B203" s="41"/>
      <c r="C203" s="215" t="s">
        <v>329</v>
      </c>
      <c r="D203" s="215" t="s">
        <v>150</v>
      </c>
      <c r="E203" s="216" t="s">
        <v>855</v>
      </c>
      <c r="F203" s="217" t="s">
        <v>856</v>
      </c>
      <c r="G203" s="218" t="s">
        <v>186</v>
      </c>
      <c r="H203" s="219">
        <v>68</v>
      </c>
      <c r="I203" s="220"/>
      <c r="J203" s="221">
        <f>ROUND(I203*H203,2)</f>
        <v>0</v>
      </c>
      <c r="K203" s="217" t="s">
        <v>154</v>
      </c>
      <c r="L203" s="46"/>
      <c r="M203" s="222" t="s">
        <v>19</v>
      </c>
      <c r="N203" s="223" t="s">
        <v>44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242</v>
      </c>
      <c r="AT203" s="226" t="s">
        <v>150</v>
      </c>
      <c r="AU203" s="226" t="s">
        <v>82</v>
      </c>
      <c r="AY203" s="19" t="s">
        <v>148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80</v>
      </c>
      <c r="BK203" s="227">
        <f>ROUND(I203*H203,2)</f>
        <v>0</v>
      </c>
      <c r="BL203" s="19" t="s">
        <v>242</v>
      </c>
      <c r="BM203" s="226" t="s">
        <v>528</v>
      </c>
    </row>
    <row r="204" s="2" customFormat="1">
      <c r="A204" s="40"/>
      <c r="B204" s="41"/>
      <c r="C204" s="42"/>
      <c r="D204" s="228" t="s">
        <v>157</v>
      </c>
      <c r="E204" s="42"/>
      <c r="F204" s="229" t="s">
        <v>856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157</v>
      </c>
      <c r="AU204" s="19" t="s">
        <v>82</v>
      </c>
    </row>
    <row r="205" s="2" customFormat="1">
      <c r="A205" s="40"/>
      <c r="B205" s="41"/>
      <c r="C205" s="42"/>
      <c r="D205" s="233" t="s">
        <v>159</v>
      </c>
      <c r="E205" s="42"/>
      <c r="F205" s="234" t="s">
        <v>857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159</v>
      </c>
      <c r="AU205" s="19" t="s">
        <v>82</v>
      </c>
    </row>
    <row r="206" s="2" customFormat="1" ht="24.15" customHeight="1">
      <c r="A206" s="40"/>
      <c r="B206" s="41"/>
      <c r="C206" s="215" t="s">
        <v>336</v>
      </c>
      <c r="D206" s="215" t="s">
        <v>150</v>
      </c>
      <c r="E206" s="216" t="s">
        <v>858</v>
      </c>
      <c r="F206" s="217" t="s">
        <v>859</v>
      </c>
      <c r="G206" s="218" t="s">
        <v>186</v>
      </c>
      <c r="H206" s="219">
        <v>68</v>
      </c>
      <c r="I206" s="220"/>
      <c r="J206" s="221">
        <f>ROUND(I206*H206,2)</f>
        <v>0</v>
      </c>
      <c r="K206" s="217" t="s">
        <v>154</v>
      </c>
      <c r="L206" s="46"/>
      <c r="M206" s="222" t="s">
        <v>19</v>
      </c>
      <c r="N206" s="223" t="s">
        <v>44</v>
      </c>
      <c r="O206" s="86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242</v>
      </c>
      <c r="AT206" s="226" t="s">
        <v>150</v>
      </c>
      <c r="AU206" s="226" t="s">
        <v>82</v>
      </c>
      <c r="AY206" s="19" t="s">
        <v>148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80</v>
      </c>
      <c r="BK206" s="227">
        <f>ROUND(I206*H206,2)</f>
        <v>0</v>
      </c>
      <c r="BL206" s="19" t="s">
        <v>242</v>
      </c>
      <c r="BM206" s="226" t="s">
        <v>541</v>
      </c>
    </row>
    <row r="207" s="2" customFormat="1">
      <c r="A207" s="40"/>
      <c r="B207" s="41"/>
      <c r="C207" s="42"/>
      <c r="D207" s="228" t="s">
        <v>157</v>
      </c>
      <c r="E207" s="42"/>
      <c r="F207" s="229" t="s">
        <v>859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157</v>
      </c>
      <c r="AU207" s="19" t="s">
        <v>82</v>
      </c>
    </row>
    <row r="208" s="2" customFormat="1">
      <c r="A208" s="40"/>
      <c r="B208" s="41"/>
      <c r="C208" s="42"/>
      <c r="D208" s="233" t="s">
        <v>159</v>
      </c>
      <c r="E208" s="42"/>
      <c r="F208" s="234" t="s">
        <v>860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82</v>
      </c>
    </row>
    <row r="209" s="2" customFormat="1" ht="24.15" customHeight="1">
      <c r="A209" s="40"/>
      <c r="B209" s="41"/>
      <c r="C209" s="215" t="s">
        <v>343</v>
      </c>
      <c r="D209" s="215" t="s">
        <v>150</v>
      </c>
      <c r="E209" s="216" t="s">
        <v>861</v>
      </c>
      <c r="F209" s="217" t="s">
        <v>862</v>
      </c>
      <c r="G209" s="218" t="s">
        <v>280</v>
      </c>
      <c r="H209" s="219">
        <v>0.070000000000000007</v>
      </c>
      <c r="I209" s="220"/>
      <c r="J209" s="221">
        <f>ROUND(I209*H209,2)</f>
        <v>0</v>
      </c>
      <c r="K209" s="217" t="s">
        <v>154</v>
      </c>
      <c r="L209" s="46"/>
      <c r="M209" s="222" t="s">
        <v>19</v>
      </c>
      <c r="N209" s="223" t="s">
        <v>44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242</v>
      </c>
      <c r="AT209" s="226" t="s">
        <v>150</v>
      </c>
      <c r="AU209" s="226" t="s">
        <v>82</v>
      </c>
      <c r="AY209" s="19" t="s">
        <v>148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80</v>
      </c>
      <c r="BK209" s="227">
        <f>ROUND(I209*H209,2)</f>
        <v>0</v>
      </c>
      <c r="BL209" s="19" t="s">
        <v>242</v>
      </c>
      <c r="BM209" s="226" t="s">
        <v>552</v>
      </c>
    </row>
    <row r="210" s="2" customFormat="1">
      <c r="A210" s="40"/>
      <c r="B210" s="41"/>
      <c r="C210" s="42"/>
      <c r="D210" s="228" t="s">
        <v>157</v>
      </c>
      <c r="E210" s="42"/>
      <c r="F210" s="229" t="s">
        <v>862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157</v>
      </c>
      <c r="AU210" s="19" t="s">
        <v>82</v>
      </c>
    </row>
    <row r="211" s="2" customFormat="1">
      <c r="A211" s="40"/>
      <c r="B211" s="41"/>
      <c r="C211" s="42"/>
      <c r="D211" s="233" t="s">
        <v>159</v>
      </c>
      <c r="E211" s="42"/>
      <c r="F211" s="234" t="s">
        <v>863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82</v>
      </c>
    </row>
    <row r="212" s="12" customFormat="1" ht="22.8" customHeight="1">
      <c r="A212" s="12"/>
      <c r="B212" s="199"/>
      <c r="C212" s="200"/>
      <c r="D212" s="201" t="s">
        <v>72</v>
      </c>
      <c r="E212" s="213" t="s">
        <v>864</v>
      </c>
      <c r="F212" s="213" t="s">
        <v>865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SUM(P213:P278)</f>
        <v>0</v>
      </c>
      <c r="Q212" s="207"/>
      <c r="R212" s="208">
        <f>SUM(R213:R278)</f>
        <v>0</v>
      </c>
      <c r="S212" s="207"/>
      <c r="T212" s="209">
        <f>SUM(T213:T278)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82</v>
      </c>
      <c r="AT212" s="211" t="s">
        <v>72</v>
      </c>
      <c r="AU212" s="211" t="s">
        <v>80</v>
      </c>
      <c r="AY212" s="210" t="s">
        <v>148</v>
      </c>
      <c r="BK212" s="212">
        <f>SUM(BK213:BK278)</f>
        <v>0</v>
      </c>
    </row>
    <row r="213" s="2" customFormat="1" ht="16.5" customHeight="1">
      <c r="A213" s="40"/>
      <c r="B213" s="41"/>
      <c r="C213" s="215" t="s">
        <v>349</v>
      </c>
      <c r="D213" s="215" t="s">
        <v>150</v>
      </c>
      <c r="E213" s="216" t="s">
        <v>866</v>
      </c>
      <c r="F213" s="217" t="s">
        <v>867</v>
      </c>
      <c r="G213" s="218" t="s">
        <v>676</v>
      </c>
      <c r="H213" s="219">
        <v>1</v>
      </c>
      <c r="I213" s="220"/>
      <c r="J213" s="221">
        <f>ROUND(I213*H213,2)</f>
        <v>0</v>
      </c>
      <c r="K213" s="217" t="s">
        <v>154</v>
      </c>
      <c r="L213" s="46"/>
      <c r="M213" s="222" t="s">
        <v>19</v>
      </c>
      <c r="N213" s="223" t="s">
        <v>44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242</v>
      </c>
      <c r="AT213" s="226" t="s">
        <v>150</v>
      </c>
      <c r="AU213" s="226" t="s">
        <v>82</v>
      </c>
      <c r="AY213" s="19" t="s">
        <v>148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80</v>
      </c>
      <c r="BK213" s="227">
        <f>ROUND(I213*H213,2)</f>
        <v>0</v>
      </c>
      <c r="BL213" s="19" t="s">
        <v>242</v>
      </c>
      <c r="BM213" s="226" t="s">
        <v>564</v>
      </c>
    </row>
    <row r="214" s="2" customFormat="1">
      <c r="A214" s="40"/>
      <c r="B214" s="41"/>
      <c r="C214" s="42"/>
      <c r="D214" s="228" t="s">
        <v>157</v>
      </c>
      <c r="E214" s="42"/>
      <c r="F214" s="229" t="s">
        <v>867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157</v>
      </c>
      <c r="AU214" s="19" t="s">
        <v>82</v>
      </c>
    </row>
    <row r="215" s="2" customFormat="1">
      <c r="A215" s="40"/>
      <c r="B215" s="41"/>
      <c r="C215" s="42"/>
      <c r="D215" s="233" t="s">
        <v>159</v>
      </c>
      <c r="E215" s="42"/>
      <c r="F215" s="234" t="s">
        <v>868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82</v>
      </c>
    </row>
    <row r="216" s="2" customFormat="1" ht="24.15" customHeight="1">
      <c r="A216" s="40"/>
      <c r="B216" s="41"/>
      <c r="C216" s="215" t="s">
        <v>352</v>
      </c>
      <c r="D216" s="215" t="s">
        <v>150</v>
      </c>
      <c r="E216" s="216" t="s">
        <v>869</v>
      </c>
      <c r="F216" s="217" t="s">
        <v>870</v>
      </c>
      <c r="G216" s="218" t="s">
        <v>676</v>
      </c>
      <c r="H216" s="219">
        <v>3</v>
      </c>
      <c r="I216" s="220"/>
      <c r="J216" s="221">
        <f>ROUND(I216*H216,2)</f>
        <v>0</v>
      </c>
      <c r="K216" s="217" t="s">
        <v>154</v>
      </c>
      <c r="L216" s="46"/>
      <c r="M216" s="222" t="s">
        <v>19</v>
      </c>
      <c r="N216" s="223" t="s">
        <v>44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242</v>
      </c>
      <c r="AT216" s="226" t="s">
        <v>150</v>
      </c>
      <c r="AU216" s="226" t="s">
        <v>82</v>
      </c>
      <c r="AY216" s="19" t="s">
        <v>148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80</v>
      </c>
      <c r="BK216" s="227">
        <f>ROUND(I216*H216,2)</f>
        <v>0</v>
      </c>
      <c r="BL216" s="19" t="s">
        <v>242</v>
      </c>
      <c r="BM216" s="226" t="s">
        <v>577</v>
      </c>
    </row>
    <row r="217" s="2" customFormat="1">
      <c r="A217" s="40"/>
      <c r="B217" s="41"/>
      <c r="C217" s="42"/>
      <c r="D217" s="228" t="s">
        <v>157</v>
      </c>
      <c r="E217" s="42"/>
      <c r="F217" s="229" t="s">
        <v>870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157</v>
      </c>
      <c r="AU217" s="19" t="s">
        <v>82</v>
      </c>
    </row>
    <row r="218" s="2" customFormat="1">
      <c r="A218" s="40"/>
      <c r="B218" s="41"/>
      <c r="C218" s="42"/>
      <c r="D218" s="233" t="s">
        <v>159</v>
      </c>
      <c r="E218" s="42"/>
      <c r="F218" s="234" t="s">
        <v>871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159</v>
      </c>
      <c r="AU218" s="19" t="s">
        <v>82</v>
      </c>
    </row>
    <row r="219" s="2" customFormat="1" ht="16.5" customHeight="1">
      <c r="A219" s="40"/>
      <c r="B219" s="41"/>
      <c r="C219" s="215" t="s">
        <v>370</v>
      </c>
      <c r="D219" s="215" t="s">
        <v>150</v>
      </c>
      <c r="E219" s="216" t="s">
        <v>872</v>
      </c>
      <c r="F219" s="217" t="s">
        <v>873</v>
      </c>
      <c r="G219" s="218" t="s">
        <v>179</v>
      </c>
      <c r="H219" s="219">
        <v>3</v>
      </c>
      <c r="I219" s="220"/>
      <c r="J219" s="221">
        <f>ROUND(I219*H219,2)</f>
        <v>0</v>
      </c>
      <c r="K219" s="217" t="s">
        <v>154</v>
      </c>
      <c r="L219" s="46"/>
      <c r="M219" s="222" t="s">
        <v>19</v>
      </c>
      <c r="N219" s="223" t="s">
        <v>44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242</v>
      </c>
      <c r="AT219" s="226" t="s">
        <v>150</v>
      </c>
      <c r="AU219" s="226" t="s">
        <v>82</v>
      </c>
      <c r="AY219" s="19" t="s">
        <v>148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80</v>
      </c>
      <c r="BK219" s="227">
        <f>ROUND(I219*H219,2)</f>
        <v>0</v>
      </c>
      <c r="BL219" s="19" t="s">
        <v>242</v>
      </c>
      <c r="BM219" s="226" t="s">
        <v>591</v>
      </c>
    </row>
    <row r="220" s="2" customFormat="1">
      <c r="A220" s="40"/>
      <c r="B220" s="41"/>
      <c r="C220" s="42"/>
      <c r="D220" s="228" t="s">
        <v>157</v>
      </c>
      <c r="E220" s="42"/>
      <c r="F220" s="229" t="s">
        <v>873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157</v>
      </c>
      <c r="AU220" s="19" t="s">
        <v>82</v>
      </c>
    </row>
    <row r="221" s="2" customFormat="1">
      <c r="A221" s="40"/>
      <c r="B221" s="41"/>
      <c r="C221" s="42"/>
      <c r="D221" s="233" t="s">
        <v>159</v>
      </c>
      <c r="E221" s="42"/>
      <c r="F221" s="234" t="s">
        <v>874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159</v>
      </c>
      <c r="AU221" s="19" t="s">
        <v>82</v>
      </c>
    </row>
    <row r="222" s="2" customFormat="1" ht="16.5" customHeight="1">
      <c r="A222" s="40"/>
      <c r="B222" s="41"/>
      <c r="C222" s="246" t="s">
        <v>376</v>
      </c>
      <c r="D222" s="246" t="s">
        <v>206</v>
      </c>
      <c r="E222" s="247" t="s">
        <v>875</v>
      </c>
      <c r="F222" s="248" t="s">
        <v>876</v>
      </c>
      <c r="G222" s="249" t="s">
        <v>179</v>
      </c>
      <c r="H222" s="250">
        <v>3</v>
      </c>
      <c r="I222" s="251"/>
      <c r="J222" s="252">
        <f>ROUND(I222*H222,2)</f>
        <v>0</v>
      </c>
      <c r="K222" s="248" t="s">
        <v>154</v>
      </c>
      <c r="L222" s="253"/>
      <c r="M222" s="254" t="s">
        <v>19</v>
      </c>
      <c r="N222" s="255" t="s">
        <v>44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352</v>
      </c>
      <c r="AT222" s="226" t="s">
        <v>206</v>
      </c>
      <c r="AU222" s="226" t="s">
        <v>82</v>
      </c>
      <c r="AY222" s="19" t="s">
        <v>148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80</v>
      </c>
      <c r="BK222" s="227">
        <f>ROUND(I222*H222,2)</f>
        <v>0</v>
      </c>
      <c r="BL222" s="19" t="s">
        <v>242</v>
      </c>
      <c r="BM222" s="226" t="s">
        <v>602</v>
      </c>
    </row>
    <row r="223" s="2" customFormat="1">
      <c r="A223" s="40"/>
      <c r="B223" s="41"/>
      <c r="C223" s="42"/>
      <c r="D223" s="228" t="s">
        <v>157</v>
      </c>
      <c r="E223" s="42"/>
      <c r="F223" s="229" t="s">
        <v>876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157</v>
      </c>
      <c r="AU223" s="19" t="s">
        <v>82</v>
      </c>
    </row>
    <row r="224" s="2" customFormat="1" ht="16.5" customHeight="1">
      <c r="A224" s="40"/>
      <c r="B224" s="41"/>
      <c r="C224" s="215" t="s">
        <v>381</v>
      </c>
      <c r="D224" s="215" t="s">
        <v>150</v>
      </c>
      <c r="E224" s="216" t="s">
        <v>877</v>
      </c>
      <c r="F224" s="217" t="s">
        <v>878</v>
      </c>
      <c r="G224" s="218" t="s">
        <v>179</v>
      </c>
      <c r="H224" s="219">
        <v>3</v>
      </c>
      <c r="I224" s="220"/>
      <c r="J224" s="221">
        <f>ROUND(I224*H224,2)</f>
        <v>0</v>
      </c>
      <c r="K224" s="217" t="s">
        <v>154</v>
      </c>
      <c r="L224" s="46"/>
      <c r="M224" s="222" t="s">
        <v>19</v>
      </c>
      <c r="N224" s="223" t="s">
        <v>44</v>
      </c>
      <c r="O224" s="86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242</v>
      </c>
      <c r="AT224" s="226" t="s">
        <v>150</v>
      </c>
      <c r="AU224" s="226" t="s">
        <v>82</v>
      </c>
      <c r="AY224" s="19" t="s">
        <v>148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80</v>
      </c>
      <c r="BK224" s="227">
        <f>ROUND(I224*H224,2)</f>
        <v>0</v>
      </c>
      <c r="BL224" s="19" t="s">
        <v>242</v>
      </c>
      <c r="BM224" s="226" t="s">
        <v>617</v>
      </c>
    </row>
    <row r="225" s="2" customFormat="1">
      <c r="A225" s="40"/>
      <c r="B225" s="41"/>
      <c r="C225" s="42"/>
      <c r="D225" s="228" t="s">
        <v>157</v>
      </c>
      <c r="E225" s="42"/>
      <c r="F225" s="229" t="s">
        <v>878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157</v>
      </c>
      <c r="AU225" s="19" t="s">
        <v>82</v>
      </c>
    </row>
    <row r="226" s="2" customFormat="1">
      <c r="A226" s="40"/>
      <c r="B226" s="41"/>
      <c r="C226" s="42"/>
      <c r="D226" s="233" t="s">
        <v>159</v>
      </c>
      <c r="E226" s="42"/>
      <c r="F226" s="234" t="s">
        <v>879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159</v>
      </c>
      <c r="AU226" s="19" t="s">
        <v>82</v>
      </c>
    </row>
    <row r="227" s="2" customFormat="1" ht="16.5" customHeight="1">
      <c r="A227" s="40"/>
      <c r="B227" s="41"/>
      <c r="C227" s="246" t="s">
        <v>387</v>
      </c>
      <c r="D227" s="246" t="s">
        <v>206</v>
      </c>
      <c r="E227" s="247" t="s">
        <v>880</v>
      </c>
      <c r="F227" s="248" t="s">
        <v>881</v>
      </c>
      <c r="G227" s="249" t="s">
        <v>179</v>
      </c>
      <c r="H227" s="250">
        <v>3</v>
      </c>
      <c r="I227" s="251"/>
      <c r="J227" s="252">
        <f>ROUND(I227*H227,2)</f>
        <v>0</v>
      </c>
      <c r="K227" s="248" t="s">
        <v>154</v>
      </c>
      <c r="L227" s="253"/>
      <c r="M227" s="254" t="s">
        <v>19</v>
      </c>
      <c r="N227" s="255" t="s">
        <v>44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352</v>
      </c>
      <c r="AT227" s="226" t="s">
        <v>206</v>
      </c>
      <c r="AU227" s="226" t="s">
        <v>82</v>
      </c>
      <c r="AY227" s="19" t="s">
        <v>148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80</v>
      </c>
      <c r="BK227" s="227">
        <f>ROUND(I227*H227,2)</f>
        <v>0</v>
      </c>
      <c r="BL227" s="19" t="s">
        <v>242</v>
      </c>
      <c r="BM227" s="226" t="s">
        <v>629</v>
      </c>
    </row>
    <row r="228" s="2" customFormat="1">
      <c r="A228" s="40"/>
      <c r="B228" s="41"/>
      <c r="C228" s="42"/>
      <c r="D228" s="228" t="s">
        <v>157</v>
      </c>
      <c r="E228" s="42"/>
      <c r="F228" s="229" t="s">
        <v>881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157</v>
      </c>
      <c r="AU228" s="19" t="s">
        <v>82</v>
      </c>
    </row>
    <row r="229" s="2" customFormat="1" ht="16.5" customHeight="1">
      <c r="A229" s="40"/>
      <c r="B229" s="41"/>
      <c r="C229" s="215" t="s">
        <v>392</v>
      </c>
      <c r="D229" s="215" t="s">
        <v>150</v>
      </c>
      <c r="E229" s="216" t="s">
        <v>882</v>
      </c>
      <c r="F229" s="217" t="s">
        <v>883</v>
      </c>
      <c r="G229" s="218" t="s">
        <v>179</v>
      </c>
      <c r="H229" s="219">
        <v>3</v>
      </c>
      <c r="I229" s="220"/>
      <c r="J229" s="221">
        <f>ROUND(I229*H229,2)</f>
        <v>0</v>
      </c>
      <c r="K229" s="217" t="s">
        <v>154</v>
      </c>
      <c r="L229" s="46"/>
      <c r="M229" s="222" t="s">
        <v>19</v>
      </c>
      <c r="N229" s="223" t="s">
        <v>44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242</v>
      </c>
      <c r="AT229" s="226" t="s">
        <v>150</v>
      </c>
      <c r="AU229" s="226" t="s">
        <v>82</v>
      </c>
      <c r="AY229" s="19" t="s">
        <v>148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80</v>
      </c>
      <c r="BK229" s="227">
        <f>ROUND(I229*H229,2)</f>
        <v>0</v>
      </c>
      <c r="BL229" s="19" t="s">
        <v>242</v>
      </c>
      <c r="BM229" s="226" t="s">
        <v>639</v>
      </c>
    </row>
    <row r="230" s="2" customFormat="1">
      <c r="A230" s="40"/>
      <c r="B230" s="41"/>
      <c r="C230" s="42"/>
      <c r="D230" s="228" t="s">
        <v>157</v>
      </c>
      <c r="E230" s="42"/>
      <c r="F230" s="229" t="s">
        <v>883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157</v>
      </c>
      <c r="AU230" s="19" t="s">
        <v>82</v>
      </c>
    </row>
    <row r="231" s="2" customFormat="1">
      <c r="A231" s="40"/>
      <c r="B231" s="41"/>
      <c r="C231" s="42"/>
      <c r="D231" s="233" t="s">
        <v>159</v>
      </c>
      <c r="E231" s="42"/>
      <c r="F231" s="234" t="s">
        <v>884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82</v>
      </c>
    </row>
    <row r="232" s="2" customFormat="1" ht="16.5" customHeight="1">
      <c r="A232" s="40"/>
      <c r="B232" s="41"/>
      <c r="C232" s="246" t="s">
        <v>398</v>
      </c>
      <c r="D232" s="246" t="s">
        <v>206</v>
      </c>
      <c r="E232" s="247" t="s">
        <v>885</v>
      </c>
      <c r="F232" s="248" t="s">
        <v>886</v>
      </c>
      <c r="G232" s="249" t="s">
        <v>179</v>
      </c>
      <c r="H232" s="250">
        <v>3</v>
      </c>
      <c r="I232" s="251"/>
      <c r="J232" s="252">
        <f>ROUND(I232*H232,2)</f>
        <v>0</v>
      </c>
      <c r="K232" s="248" t="s">
        <v>154</v>
      </c>
      <c r="L232" s="253"/>
      <c r="M232" s="254" t="s">
        <v>19</v>
      </c>
      <c r="N232" s="255" t="s">
        <v>44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352</v>
      </c>
      <c r="AT232" s="226" t="s">
        <v>206</v>
      </c>
      <c r="AU232" s="226" t="s">
        <v>82</v>
      </c>
      <c r="AY232" s="19" t="s">
        <v>148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80</v>
      </c>
      <c r="BK232" s="227">
        <f>ROUND(I232*H232,2)</f>
        <v>0</v>
      </c>
      <c r="BL232" s="19" t="s">
        <v>242</v>
      </c>
      <c r="BM232" s="226" t="s">
        <v>653</v>
      </c>
    </row>
    <row r="233" s="2" customFormat="1">
      <c r="A233" s="40"/>
      <c r="B233" s="41"/>
      <c r="C233" s="42"/>
      <c r="D233" s="228" t="s">
        <v>157</v>
      </c>
      <c r="E233" s="42"/>
      <c r="F233" s="229" t="s">
        <v>886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157</v>
      </c>
      <c r="AU233" s="19" t="s">
        <v>82</v>
      </c>
    </row>
    <row r="234" s="2" customFormat="1" ht="16.5" customHeight="1">
      <c r="A234" s="40"/>
      <c r="B234" s="41"/>
      <c r="C234" s="215" t="s">
        <v>413</v>
      </c>
      <c r="D234" s="215" t="s">
        <v>150</v>
      </c>
      <c r="E234" s="216" t="s">
        <v>887</v>
      </c>
      <c r="F234" s="217" t="s">
        <v>888</v>
      </c>
      <c r="G234" s="218" t="s">
        <v>179</v>
      </c>
      <c r="H234" s="219">
        <v>3</v>
      </c>
      <c r="I234" s="220"/>
      <c r="J234" s="221">
        <f>ROUND(I234*H234,2)</f>
        <v>0</v>
      </c>
      <c r="K234" s="217" t="s">
        <v>154</v>
      </c>
      <c r="L234" s="46"/>
      <c r="M234" s="222" t="s">
        <v>19</v>
      </c>
      <c r="N234" s="223" t="s">
        <v>44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242</v>
      </c>
      <c r="AT234" s="226" t="s">
        <v>150</v>
      </c>
      <c r="AU234" s="226" t="s">
        <v>82</v>
      </c>
      <c r="AY234" s="19" t="s">
        <v>148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80</v>
      </c>
      <c r="BK234" s="227">
        <f>ROUND(I234*H234,2)</f>
        <v>0</v>
      </c>
      <c r="BL234" s="19" t="s">
        <v>242</v>
      </c>
      <c r="BM234" s="226" t="s">
        <v>673</v>
      </c>
    </row>
    <row r="235" s="2" customFormat="1">
      <c r="A235" s="40"/>
      <c r="B235" s="41"/>
      <c r="C235" s="42"/>
      <c r="D235" s="228" t="s">
        <v>157</v>
      </c>
      <c r="E235" s="42"/>
      <c r="F235" s="229" t="s">
        <v>888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157</v>
      </c>
      <c r="AU235" s="19" t="s">
        <v>82</v>
      </c>
    </row>
    <row r="236" s="2" customFormat="1">
      <c r="A236" s="40"/>
      <c r="B236" s="41"/>
      <c r="C236" s="42"/>
      <c r="D236" s="233" t="s">
        <v>159</v>
      </c>
      <c r="E236" s="42"/>
      <c r="F236" s="234" t="s">
        <v>889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82</v>
      </c>
    </row>
    <row r="237" s="2" customFormat="1" ht="16.5" customHeight="1">
      <c r="A237" s="40"/>
      <c r="B237" s="41"/>
      <c r="C237" s="246" t="s">
        <v>420</v>
      </c>
      <c r="D237" s="246" t="s">
        <v>206</v>
      </c>
      <c r="E237" s="247" t="s">
        <v>890</v>
      </c>
      <c r="F237" s="248" t="s">
        <v>891</v>
      </c>
      <c r="G237" s="249" t="s">
        <v>179</v>
      </c>
      <c r="H237" s="250">
        <v>3</v>
      </c>
      <c r="I237" s="251"/>
      <c r="J237" s="252">
        <f>ROUND(I237*H237,2)</f>
        <v>0</v>
      </c>
      <c r="K237" s="248" t="s">
        <v>154</v>
      </c>
      <c r="L237" s="253"/>
      <c r="M237" s="254" t="s">
        <v>19</v>
      </c>
      <c r="N237" s="255" t="s">
        <v>44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352</v>
      </c>
      <c r="AT237" s="226" t="s">
        <v>206</v>
      </c>
      <c r="AU237" s="226" t="s">
        <v>82</v>
      </c>
      <c r="AY237" s="19" t="s">
        <v>148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80</v>
      </c>
      <c r="BK237" s="227">
        <f>ROUND(I237*H237,2)</f>
        <v>0</v>
      </c>
      <c r="BL237" s="19" t="s">
        <v>242</v>
      </c>
      <c r="BM237" s="226" t="s">
        <v>404</v>
      </c>
    </row>
    <row r="238" s="2" customFormat="1">
      <c r="A238" s="40"/>
      <c r="B238" s="41"/>
      <c r="C238" s="42"/>
      <c r="D238" s="228" t="s">
        <v>157</v>
      </c>
      <c r="E238" s="42"/>
      <c r="F238" s="229" t="s">
        <v>891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157</v>
      </c>
      <c r="AU238" s="19" t="s">
        <v>82</v>
      </c>
    </row>
    <row r="239" s="2" customFormat="1" ht="16.5" customHeight="1">
      <c r="A239" s="40"/>
      <c r="B239" s="41"/>
      <c r="C239" s="215" t="s">
        <v>425</v>
      </c>
      <c r="D239" s="215" t="s">
        <v>150</v>
      </c>
      <c r="E239" s="216" t="s">
        <v>892</v>
      </c>
      <c r="F239" s="217" t="s">
        <v>893</v>
      </c>
      <c r="G239" s="218" t="s">
        <v>676</v>
      </c>
      <c r="H239" s="219">
        <v>1</v>
      </c>
      <c r="I239" s="220"/>
      <c r="J239" s="221">
        <f>ROUND(I239*H239,2)</f>
        <v>0</v>
      </c>
      <c r="K239" s="217" t="s">
        <v>154</v>
      </c>
      <c r="L239" s="46"/>
      <c r="M239" s="222" t="s">
        <v>19</v>
      </c>
      <c r="N239" s="223" t="s">
        <v>44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242</v>
      </c>
      <c r="AT239" s="226" t="s">
        <v>150</v>
      </c>
      <c r="AU239" s="226" t="s">
        <v>82</v>
      </c>
      <c r="AY239" s="19" t="s">
        <v>148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80</v>
      </c>
      <c r="BK239" s="227">
        <f>ROUND(I239*H239,2)</f>
        <v>0</v>
      </c>
      <c r="BL239" s="19" t="s">
        <v>242</v>
      </c>
      <c r="BM239" s="226" t="s">
        <v>894</v>
      </c>
    </row>
    <row r="240" s="2" customFormat="1">
      <c r="A240" s="40"/>
      <c r="B240" s="41"/>
      <c r="C240" s="42"/>
      <c r="D240" s="228" t="s">
        <v>157</v>
      </c>
      <c r="E240" s="42"/>
      <c r="F240" s="229" t="s">
        <v>893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157</v>
      </c>
      <c r="AU240" s="19" t="s">
        <v>82</v>
      </c>
    </row>
    <row r="241" s="2" customFormat="1">
      <c r="A241" s="40"/>
      <c r="B241" s="41"/>
      <c r="C241" s="42"/>
      <c r="D241" s="233" t="s">
        <v>159</v>
      </c>
      <c r="E241" s="42"/>
      <c r="F241" s="234" t="s">
        <v>895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82</v>
      </c>
    </row>
    <row r="242" s="2" customFormat="1" ht="16.5" customHeight="1">
      <c r="A242" s="40"/>
      <c r="B242" s="41"/>
      <c r="C242" s="215" t="s">
        <v>440</v>
      </c>
      <c r="D242" s="215" t="s">
        <v>150</v>
      </c>
      <c r="E242" s="216" t="s">
        <v>896</v>
      </c>
      <c r="F242" s="217" t="s">
        <v>897</v>
      </c>
      <c r="G242" s="218" t="s">
        <v>676</v>
      </c>
      <c r="H242" s="219">
        <v>1</v>
      </c>
      <c r="I242" s="220"/>
      <c r="J242" s="221">
        <f>ROUND(I242*H242,2)</f>
        <v>0</v>
      </c>
      <c r="K242" s="217" t="s">
        <v>154</v>
      </c>
      <c r="L242" s="46"/>
      <c r="M242" s="222" t="s">
        <v>19</v>
      </c>
      <c r="N242" s="223" t="s">
        <v>44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242</v>
      </c>
      <c r="AT242" s="226" t="s">
        <v>150</v>
      </c>
      <c r="AU242" s="226" t="s">
        <v>82</v>
      </c>
      <c r="AY242" s="19" t="s">
        <v>148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80</v>
      </c>
      <c r="BK242" s="227">
        <f>ROUND(I242*H242,2)</f>
        <v>0</v>
      </c>
      <c r="BL242" s="19" t="s">
        <v>242</v>
      </c>
      <c r="BM242" s="226" t="s">
        <v>898</v>
      </c>
    </row>
    <row r="243" s="2" customFormat="1">
      <c r="A243" s="40"/>
      <c r="B243" s="41"/>
      <c r="C243" s="42"/>
      <c r="D243" s="228" t="s">
        <v>157</v>
      </c>
      <c r="E243" s="42"/>
      <c r="F243" s="229" t="s">
        <v>897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157</v>
      </c>
      <c r="AU243" s="19" t="s">
        <v>82</v>
      </c>
    </row>
    <row r="244" s="2" customFormat="1">
      <c r="A244" s="40"/>
      <c r="B244" s="41"/>
      <c r="C244" s="42"/>
      <c r="D244" s="233" t="s">
        <v>159</v>
      </c>
      <c r="E244" s="42"/>
      <c r="F244" s="234" t="s">
        <v>899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82</v>
      </c>
    </row>
    <row r="245" s="2" customFormat="1" ht="16.5" customHeight="1">
      <c r="A245" s="40"/>
      <c r="B245" s="41"/>
      <c r="C245" s="215" t="s">
        <v>446</v>
      </c>
      <c r="D245" s="215" t="s">
        <v>150</v>
      </c>
      <c r="E245" s="216" t="s">
        <v>900</v>
      </c>
      <c r="F245" s="217" t="s">
        <v>901</v>
      </c>
      <c r="G245" s="218" t="s">
        <v>676</v>
      </c>
      <c r="H245" s="219">
        <v>1</v>
      </c>
      <c r="I245" s="220"/>
      <c r="J245" s="221">
        <f>ROUND(I245*H245,2)</f>
        <v>0</v>
      </c>
      <c r="K245" s="217" t="s">
        <v>154</v>
      </c>
      <c r="L245" s="46"/>
      <c r="M245" s="222" t="s">
        <v>19</v>
      </c>
      <c r="N245" s="223" t="s">
        <v>44</v>
      </c>
      <c r="O245" s="86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242</v>
      </c>
      <c r="AT245" s="226" t="s">
        <v>150</v>
      </c>
      <c r="AU245" s="226" t="s">
        <v>82</v>
      </c>
      <c r="AY245" s="19" t="s">
        <v>148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80</v>
      </c>
      <c r="BK245" s="227">
        <f>ROUND(I245*H245,2)</f>
        <v>0</v>
      </c>
      <c r="BL245" s="19" t="s">
        <v>242</v>
      </c>
      <c r="BM245" s="226" t="s">
        <v>902</v>
      </c>
    </row>
    <row r="246" s="2" customFormat="1">
      <c r="A246" s="40"/>
      <c r="B246" s="41"/>
      <c r="C246" s="42"/>
      <c r="D246" s="228" t="s">
        <v>157</v>
      </c>
      <c r="E246" s="42"/>
      <c r="F246" s="229" t="s">
        <v>901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157</v>
      </c>
      <c r="AU246" s="19" t="s">
        <v>82</v>
      </c>
    </row>
    <row r="247" s="2" customFormat="1">
      <c r="A247" s="40"/>
      <c r="B247" s="41"/>
      <c r="C247" s="42"/>
      <c r="D247" s="233" t="s">
        <v>159</v>
      </c>
      <c r="E247" s="42"/>
      <c r="F247" s="234" t="s">
        <v>903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82</v>
      </c>
    </row>
    <row r="248" s="2" customFormat="1" ht="16.5" customHeight="1">
      <c r="A248" s="40"/>
      <c r="B248" s="41"/>
      <c r="C248" s="215" t="s">
        <v>452</v>
      </c>
      <c r="D248" s="215" t="s">
        <v>150</v>
      </c>
      <c r="E248" s="216" t="s">
        <v>904</v>
      </c>
      <c r="F248" s="217" t="s">
        <v>905</v>
      </c>
      <c r="G248" s="218" t="s">
        <v>676</v>
      </c>
      <c r="H248" s="219">
        <v>10</v>
      </c>
      <c r="I248" s="220"/>
      <c r="J248" s="221">
        <f>ROUND(I248*H248,2)</f>
        <v>0</v>
      </c>
      <c r="K248" s="217" t="s">
        <v>154</v>
      </c>
      <c r="L248" s="46"/>
      <c r="M248" s="222" t="s">
        <v>19</v>
      </c>
      <c r="N248" s="223" t="s">
        <v>44</v>
      </c>
      <c r="O248" s="86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242</v>
      </c>
      <c r="AT248" s="226" t="s">
        <v>150</v>
      </c>
      <c r="AU248" s="226" t="s">
        <v>82</v>
      </c>
      <c r="AY248" s="19" t="s">
        <v>148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80</v>
      </c>
      <c r="BK248" s="227">
        <f>ROUND(I248*H248,2)</f>
        <v>0</v>
      </c>
      <c r="BL248" s="19" t="s">
        <v>242</v>
      </c>
      <c r="BM248" s="226" t="s">
        <v>906</v>
      </c>
    </row>
    <row r="249" s="2" customFormat="1">
      <c r="A249" s="40"/>
      <c r="B249" s="41"/>
      <c r="C249" s="42"/>
      <c r="D249" s="228" t="s">
        <v>157</v>
      </c>
      <c r="E249" s="42"/>
      <c r="F249" s="229" t="s">
        <v>905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157</v>
      </c>
      <c r="AU249" s="19" t="s">
        <v>82</v>
      </c>
    </row>
    <row r="250" s="2" customFormat="1">
      <c r="A250" s="40"/>
      <c r="B250" s="41"/>
      <c r="C250" s="42"/>
      <c r="D250" s="233" t="s">
        <v>159</v>
      </c>
      <c r="E250" s="42"/>
      <c r="F250" s="234" t="s">
        <v>907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82</v>
      </c>
    </row>
    <row r="251" s="2" customFormat="1" ht="16.5" customHeight="1">
      <c r="A251" s="40"/>
      <c r="B251" s="41"/>
      <c r="C251" s="215" t="s">
        <v>458</v>
      </c>
      <c r="D251" s="215" t="s">
        <v>150</v>
      </c>
      <c r="E251" s="216" t="s">
        <v>908</v>
      </c>
      <c r="F251" s="217" t="s">
        <v>909</v>
      </c>
      <c r="G251" s="218" t="s">
        <v>676</v>
      </c>
      <c r="H251" s="219">
        <v>4</v>
      </c>
      <c r="I251" s="220"/>
      <c r="J251" s="221">
        <f>ROUND(I251*H251,2)</f>
        <v>0</v>
      </c>
      <c r="K251" s="217" t="s">
        <v>154</v>
      </c>
      <c r="L251" s="46"/>
      <c r="M251" s="222" t="s">
        <v>19</v>
      </c>
      <c r="N251" s="223" t="s">
        <v>44</v>
      </c>
      <c r="O251" s="86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242</v>
      </c>
      <c r="AT251" s="226" t="s">
        <v>150</v>
      </c>
      <c r="AU251" s="226" t="s">
        <v>82</v>
      </c>
      <c r="AY251" s="19" t="s">
        <v>148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80</v>
      </c>
      <c r="BK251" s="227">
        <f>ROUND(I251*H251,2)</f>
        <v>0</v>
      </c>
      <c r="BL251" s="19" t="s">
        <v>242</v>
      </c>
      <c r="BM251" s="226" t="s">
        <v>910</v>
      </c>
    </row>
    <row r="252" s="2" customFormat="1">
      <c r="A252" s="40"/>
      <c r="B252" s="41"/>
      <c r="C252" s="42"/>
      <c r="D252" s="228" t="s">
        <v>157</v>
      </c>
      <c r="E252" s="42"/>
      <c r="F252" s="229" t="s">
        <v>909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157</v>
      </c>
      <c r="AU252" s="19" t="s">
        <v>82</v>
      </c>
    </row>
    <row r="253" s="2" customFormat="1">
      <c r="A253" s="40"/>
      <c r="B253" s="41"/>
      <c r="C253" s="42"/>
      <c r="D253" s="233" t="s">
        <v>159</v>
      </c>
      <c r="E253" s="42"/>
      <c r="F253" s="234" t="s">
        <v>911</v>
      </c>
      <c r="G253" s="42"/>
      <c r="H253" s="42"/>
      <c r="I253" s="230"/>
      <c r="J253" s="42"/>
      <c r="K253" s="42"/>
      <c r="L253" s="46"/>
      <c r="M253" s="231"/>
      <c r="N253" s="23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159</v>
      </c>
      <c r="AU253" s="19" t="s">
        <v>82</v>
      </c>
    </row>
    <row r="254" s="13" customFormat="1">
      <c r="A254" s="13"/>
      <c r="B254" s="235"/>
      <c r="C254" s="236"/>
      <c r="D254" s="228" t="s">
        <v>161</v>
      </c>
      <c r="E254" s="237" t="s">
        <v>19</v>
      </c>
      <c r="F254" s="238" t="s">
        <v>155</v>
      </c>
      <c r="G254" s="236"/>
      <c r="H254" s="239">
        <v>4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161</v>
      </c>
      <c r="AU254" s="245" t="s">
        <v>82</v>
      </c>
      <c r="AV254" s="13" t="s">
        <v>82</v>
      </c>
      <c r="AW254" s="13" t="s">
        <v>34</v>
      </c>
      <c r="AX254" s="13" t="s">
        <v>73</v>
      </c>
      <c r="AY254" s="245" t="s">
        <v>148</v>
      </c>
    </row>
    <row r="255" s="14" customFormat="1">
      <c r="A255" s="14"/>
      <c r="B255" s="257"/>
      <c r="C255" s="258"/>
      <c r="D255" s="228" t="s">
        <v>161</v>
      </c>
      <c r="E255" s="259" t="s">
        <v>19</v>
      </c>
      <c r="F255" s="260" t="s">
        <v>482</v>
      </c>
      <c r="G255" s="258"/>
      <c r="H255" s="261">
        <v>4</v>
      </c>
      <c r="I255" s="262"/>
      <c r="J255" s="258"/>
      <c r="K255" s="258"/>
      <c r="L255" s="263"/>
      <c r="M255" s="264"/>
      <c r="N255" s="265"/>
      <c r="O255" s="265"/>
      <c r="P255" s="265"/>
      <c r="Q255" s="265"/>
      <c r="R255" s="265"/>
      <c r="S255" s="265"/>
      <c r="T255" s="26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7" t="s">
        <v>161</v>
      </c>
      <c r="AU255" s="267" t="s">
        <v>82</v>
      </c>
      <c r="AV255" s="14" t="s">
        <v>155</v>
      </c>
      <c r="AW255" s="14" t="s">
        <v>34</v>
      </c>
      <c r="AX255" s="14" t="s">
        <v>80</v>
      </c>
      <c r="AY255" s="267" t="s">
        <v>148</v>
      </c>
    </row>
    <row r="256" s="2" customFormat="1" ht="16.5" customHeight="1">
      <c r="A256" s="40"/>
      <c r="B256" s="41"/>
      <c r="C256" s="215" t="s">
        <v>463</v>
      </c>
      <c r="D256" s="215" t="s">
        <v>150</v>
      </c>
      <c r="E256" s="216" t="s">
        <v>912</v>
      </c>
      <c r="F256" s="217" t="s">
        <v>913</v>
      </c>
      <c r="G256" s="218" t="s">
        <v>676</v>
      </c>
      <c r="H256" s="219">
        <v>2</v>
      </c>
      <c r="I256" s="220"/>
      <c r="J256" s="221">
        <f>ROUND(I256*H256,2)</f>
        <v>0</v>
      </c>
      <c r="K256" s="217" t="s">
        <v>154</v>
      </c>
      <c r="L256" s="46"/>
      <c r="M256" s="222" t="s">
        <v>19</v>
      </c>
      <c r="N256" s="223" t="s">
        <v>44</v>
      </c>
      <c r="O256" s="86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242</v>
      </c>
      <c r="AT256" s="226" t="s">
        <v>150</v>
      </c>
      <c r="AU256" s="226" t="s">
        <v>82</v>
      </c>
      <c r="AY256" s="19" t="s">
        <v>148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80</v>
      </c>
      <c r="BK256" s="227">
        <f>ROUND(I256*H256,2)</f>
        <v>0</v>
      </c>
      <c r="BL256" s="19" t="s">
        <v>242</v>
      </c>
      <c r="BM256" s="226" t="s">
        <v>914</v>
      </c>
    </row>
    <row r="257" s="2" customFormat="1">
      <c r="A257" s="40"/>
      <c r="B257" s="41"/>
      <c r="C257" s="42"/>
      <c r="D257" s="228" t="s">
        <v>157</v>
      </c>
      <c r="E257" s="42"/>
      <c r="F257" s="229" t="s">
        <v>913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157</v>
      </c>
      <c r="AU257" s="19" t="s">
        <v>82</v>
      </c>
    </row>
    <row r="258" s="2" customFormat="1">
      <c r="A258" s="40"/>
      <c r="B258" s="41"/>
      <c r="C258" s="42"/>
      <c r="D258" s="233" t="s">
        <v>159</v>
      </c>
      <c r="E258" s="42"/>
      <c r="F258" s="234" t="s">
        <v>915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82</v>
      </c>
    </row>
    <row r="259" s="2" customFormat="1" ht="16.5" customHeight="1">
      <c r="A259" s="40"/>
      <c r="B259" s="41"/>
      <c r="C259" s="215" t="s">
        <v>470</v>
      </c>
      <c r="D259" s="215" t="s">
        <v>150</v>
      </c>
      <c r="E259" s="216" t="s">
        <v>916</v>
      </c>
      <c r="F259" s="217" t="s">
        <v>917</v>
      </c>
      <c r="G259" s="218" t="s">
        <v>676</v>
      </c>
      <c r="H259" s="219">
        <v>3</v>
      </c>
      <c r="I259" s="220"/>
      <c r="J259" s="221">
        <f>ROUND(I259*H259,2)</f>
        <v>0</v>
      </c>
      <c r="K259" s="217" t="s">
        <v>154</v>
      </c>
      <c r="L259" s="46"/>
      <c r="M259" s="222" t="s">
        <v>19</v>
      </c>
      <c r="N259" s="223" t="s">
        <v>44</v>
      </c>
      <c r="O259" s="86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6" t="s">
        <v>242</v>
      </c>
      <c r="AT259" s="226" t="s">
        <v>150</v>
      </c>
      <c r="AU259" s="226" t="s">
        <v>82</v>
      </c>
      <c r="AY259" s="19" t="s">
        <v>148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9" t="s">
        <v>80</v>
      </c>
      <c r="BK259" s="227">
        <f>ROUND(I259*H259,2)</f>
        <v>0</v>
      </c>
      <c r="BL259" s="19" t="s">
        <v>242</v>
      </c>
      <c r="BM259" s="226" t="s">
        <v>918</v>
      </c>
    </row>
    <row r="260" s="2" customFormat="1">
      <c r="A260" s="40"/>
      <c r="B260" s="41"/>
      <c r="C260" s="42"/>
      <c r="D260" s="228" t="s">
        <v>157</v>
      </c>
      <c r="E260" s="42"/>
      <c r="F260" s="229" t="s">
        <v>917</v>
      </c>
      <c r="G260" s="42"/>
      <c r="H260" s="42"/>
      <c r="I260" s="230"/>
      <c r="J260" s="42"/>
      <c r="K260" s="42"/>
      <c r="L260" s="46"/>
      <c r="M260" s="231"/>
      <c r="N260" s="23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157</v>
      </c>
      <c r="AU260" s="19" t="s">
        <v>82</v>
      </c>
    </row>
    <row r="261" s="2" customFormat="1">
      <c r="A261" s="40"/>
      <c r="B261" s="41"/>
      <c r="C261" s="42"/>
      <c r="D261" s="233" t="s">
        <v>159</v>
      </c>
      <c r="E261" s="42"/>
      <c r="F261" s="234" t="s">
        <v>919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159</v>
      </c>
      <c r="AU261" s="19" t="s">
        <v>82</v>
      </c>
    </row>
    <row r="262" s="2" customFormat="1" ht="16.5" customHeight="1">
      <c r="A262" s="40"/>
      <c r="B262" s="41"/>
      <c r="C262" s="215" t="s">
        <v>476</v>
      </c>
      <c r="D262" s="215" t="s">
        <v>150</v>
      </c>
      <c r="E262" s="216" t="s">
        <v>920</v>
      </c>
      <c r="F262" s="217" t="s">
        <v>921</v>
      </c>
      <c r="G262" s="218" t="s">
        <v>179</v>
      </c>
      <c r="H262" s="219">
        <v>2</v>
      </c>
      <c r="I262" s="220"/>
      <c r="J262" s="221">
        <f>ROUND(I262*H262,2)</f>
        <v>0</v>
      </c>
      <c r="K262" s="217" t="s">
        <v>154</v>
      </c>
      <c r="L262" s="46"/>
      <c r="M262" s="222" t="s">
        <v>19</v>
      </c>
      <c r="N262" s="223" t="s">
        <v>44</v>
      </c>
      <c r="O262" s="86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242</v>
      </c>
      <c r="AT262" s="226" t="s">
        <v>150</v>
      </c>
      <c r="AU262" s="226" t="s">
        <v>82</v>
      </c>
      <c r="AY262" s="19" t="s">
        <v>148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80</v>
      </c>
      <c r="BK262" s="227">
        <f>ROUND(I262*H262,2)</f>
        <v>0</v>
      </c>
      <c r="BL262" s="19" t="s">
        <v>242</v>
      </c>
      <c r="BM262" s="226" t="s">
        <v>922</v>
      </c>
    </row>
    <row r="263" s="2" customFormat="1">
      <c r="A263" s="40"/>
      <c r="B263" s="41"/>
      <c r="C263" s="42"/>
      <c r="D263" s="228" t="s">
        <v>157</v>
      </c>
      <c r="E263" s="42"/>
      <c r="F263" s="229" t="s">
        <v>921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157</v>
      </c>
      <c r="AU263" s="19" t="s">
        <v>82</v>
      </c>
    </row>
    <row r="264" s="2" customFormat="1">
      <c r="A264" s="40"/>
      <c r="B264" s="41"/>
      <c r="C264" s="42"/>
      <c r="D264" s="233" t="s">
        <v>159</v>
      </c>
      <c r="E264" s="42"/>
      <c r="F264" s="234" t="s">
        <v>923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159</v>
      </c>
      <c r="AU264" s="19" t="s">
        <v>82</v>
      </c>
    </row>
    <row r="265" s="13" customFormat="1">
      <c r="A265" s="13"/>
      <c r="B265" s="235"/>
      <c r="C265" s="236"/>
      <c r="D265" s="228" t="s">
        <v>161</v>
      </c>
      <c r="E265" s="237" t="s">
        <v>19</v>
      </c>
      <c r="F265" s="238" t="s">
        <v>82</v>
      </c>
      <c r="G265" s="236"/>
      <c r="H265" s="239">
        <v>2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161</v>
      </c>
      <c r="AU265" s="245" t="s">
        <v>82</v>
      </c>
      <c r="AV265" s="13" t="s">
        <v>82</v>
      </c>
      <c r="AW265" s="13" t="s">
        <v>34</v>
      </c>
      <c r="AX265" s="13" t="s">
        <v>73</v>
      </c>
      <c r="AY265" s="245" t="s">
        <v>148</v>
      </c>
    </row>
    <row r="266" s="14" customFormat="1">
      <c r="A266" s="14"/>
      <c r="B266" s="257"/>
      <c r="C266" s="258"/>
      <c r="D266" s="228" t="s">
        <v>161</v>
      </c>
      <c r="E266" s="259" t="s">
        <v>19</v>
      </c>
      <c r="F266" s="260" t="s">
        <v>482</v>
      </c>
      <c r="G266" s="258"/>
      <c r="H266" s="261">
        <v>2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161</v>
      </c>
      <c r="AU266" s="267" t="s">
        <v>82</v>
      </c>
      <c r="AV266" s="14" t="s">
        <v>155</v>
      </c>
      <c r="AW266" s="14" t="s">
        <v>34</v>
      </c>
      <c r="AX266" s="14" t="s">
        <v>80</v>
      </c>
      <c r="AY266" s="267" t="s">
        <v>148</v>
      </c>
    </row>
    <row r="267" s="2" customFormat="1" ht="16.5" customHeight="1">
      <c r="A267" s="40"/>
      <c r="B267" s="41"/>
      <c r="C267" s="215" t="s">
        <v>483</v>
      </c>
      <c r="D267" s="215" t="s">
        <v>150</v>
      </c>
      <c r="E267" s="216" t="s">
        <v>924</v>
      </c>
      <c r="F267" s="217" t="s">
        <v>925</v>
      </c>
      <c r="G267" s="218" t="s">
        <v>179</v>
      </c>
      <c r="H267" s="219">
        <v>1</v>
      </c>
      <c r="I267" s="220"/>
      <c r="J267" s="221">
        <f>ROUND(I267*H267,2)</f>
        <v>0</v>
      </c>
      <c r="K267" s="217" t="s">
        <v>154</v>
      </c>
      <c r="L267" s="46"/>
      <c r="M267" s="222" t="s">
        <v>19</v>
      </c>
      <c r="N267" s="223" t="s">
        <v>44</v>
      </c>
      <c r="O267" s="86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242</v>
      </c>
      <c r="AT267" s="226" t="s">
        <v>150</v>
      </c>
      <c r="AU267" s="226" t="s">
        <v>82</v>
      </c>
      <c r="AY267" s="19" t="s">
        <v>148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80</v>
      </c>
      <c r="BK267" s="227">
        <f>ROUND(I267*H267,2)</f>
        <v>0</v>
      </c>
      <c r="BL267" s="19" t="s">
        <v>242</v>
      </c>
      <c r="BM267" s="226" t="s">
        <v>926</v>
      </c>
    </row>
    <row r="268" s="2" customFormat="1">
      <c r="A268" s="40"/>
      <c r="B268" s="41"/>
      <c r="C268" s="42"/>
      <c r="D268" s="228" t="s">
        <v>157</v>
      </c>
      <c r="E268" s="42"/>
      <c r="F268" s="229" t="s">
        <v>925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157</v>
      </c>
      <c r="AU268" s="19" t="s">
        <v>82</v>
      </c>
    </row>
    <row r="269" s="2" customFormat="1">
      <c r="A269" s="40"/>
      <c r="B269" s="41"/>
      <c r="C269" s="42"/>
      <c r="D269" s="233" t="s">
        <v>159</v>
      </c>
      <c r="E269" s="42"/>
      <c r="F269" s="234" t="s">
        <v>927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159</v>
      </c>
      <c r="AU269" s="19" t="s">
        <v>82</v>
      </c>
    </row>
    <row r="270" s="2" customFormat="1" ht="16.5" customHeight="1">
      <c r="A270" s="40"/>
      <c r="B270" s="41"/>
      <c r="C270" s="215" t="s">
        <v>489</v>
      </c>
      <c r="D270" s="215" t="s">
        <v>150</v>
      </c>
      <c r="E270" s="216" t="s">
        <v>928</v>
      </c>
      <c r="F270" s="217" t="s">
        <v>929</v>
      </c>
      <c r="G270" s="218" t="s">
        <v>179</v>
      </c>
      <c r="H270" s="219">
        <v>3</v>
      </c>
      <c r="I270" s="220"/>
      <c r="J270" s="221">
        <f>ROUND(I270*H270,2)</f>
        <v>0</v>
      </c>
      <c r="K270" s="217" t="s">
        <v>154</v>
      </c>
      <c r="L270" s="46"/>
      <c r="M270" s="222" t="s">
        <v>19</v>
      </c>
      <c r="N270" s="223" t="s">
        <v>44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242</v>
      </c>
      <c r="AT270" s="226" t="s">
        <v>150</v>
      </c>
      <c r="AU270" s="226" t="s">
        <v>82</v>
      </c>
      <c r="AY270" s="19" t="s">
        <v>148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80</v>
      </c>
      <c r="BK270" s="227">
        <f>ROUND(I270*H270,2)</f>
        <v>0</v>
      </c>
      <c r="BL270" s="19" t="s">
        <v>242</v>
      </c>
      <c r="BM270" s="226" t="s">
        <v>930</v>
      </c>
    </row>
    <row r="271" s="2" customFormat="1">
      <c r="A271" s="40"/>
      <c r="B271" s="41"/>
      <c r="C271" s="42"/>
      <c r="D271" s="228" t="s">
        <v>157</v>
      </c>
      <c r="E271" s="42"/>
      <c r="F271" s="229" t="s">
        <v>929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157</v>
      </c>
      <c r="AU271" s="19" t="s">
        <v>82</v>
      </c>
    </row>
    <row r="272" s="2" customFormat="1">
      <c r="A272" s="40"/>
      <c r="B272" s="41"/>
      <c r="C272" s="42"/>
      <c r="D272" s="233" t="s">
        <v>159</v>
      </c>
      <c r="E272" s="42"/>
      <c r="F272" s="234" t="s">
        <v>931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159</v>
      </c>
      <c r="AU272" s="19" t="s">
        <v>82</v>
      </c>
    </row>
    <row r="273" s="2" customFormat="1" ht="21.75" customHeight="1">
      <c r="A273" s="40"/>
      <c r="B273" s="41"/>
      <c r="C273" s="215" t="s">
        <v>495</v>
      </c>
      <c r="D273" s="215" t="s">
        <v>150</v>
      </c>
      <c r="E273" s="216" t="s">
        <v>932</v>
      </c>
      <c r="F273" s="217" t="s">
        <v>933</v>
      </c>
      <c r="G273" s="218" t="s">
        <v>179</v>
      </c>
      <c r="H273" s="219">
        <v>1</v>
      </c>
      <c r="I273" s="220"/>
      <c r="J273" s="221">
        <f>ROUND(I273*H273,2)</f>
        <v>0</v>
      </c>
      <c r="K273" s="217" t="s">
        <v>154</v>
      </c>
      <c r="L273" s="46"/>
      <c r="M273" s="222" t="s">
        <v>19</v>
      </c>
      <c r="N273" s="223" t="s">
        <v>44</v>
      </c>
      <c r="O273" s="86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242</v>
      </c>
      <c r="AT273" s="226" t="s">
        <v>150</v>
      </c>
      <c r="AU273" s="226" t="s">
        <v>82</v>
      </c>
      <c r="AY273" s="19" t="s">
        <v>148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80</v>
      </c>
      <c r="BK273" s="227">
        <f>ROUND(I273*H273,2)</f>
        <v>0</v>
      </c>
      <c r="BL273" s="19" t="s">
        <v>242</v>
      </c>
      <c r="BM273" s="226" t="s">
        <v>934</v>
      </c>
    </row>
    <row r="274" s="2" customFormat="1">
      <c r="A274" s="40"/>
      <c r="B274" s="41"/>
      <c r="C274" s="42"/>
      <c r="D274" s="228" t="s">
        <v>157</v>
      </c>
      <c r="E274" s="42"/>
      <c r="F274" s="229" t="s">
        <v>933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157</v>
      </c>
      <c r="AU274" s="19" t="s">
        <v>82</v>
      </c>
    </row>
    <row r="275" s="2" customFormat="1">
      <c r="A275" s="40"/>
      <c r="B275" s="41"/>
      <c r="C275" s="42"/>
      <c r="D275" s="233" t="s">
        <v>159</v>
      </c>
      <c r="E275" s="42"/>
      <c r="F275" s="234" t="s">
        <v>935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159</v>
      </c>
      <c r="AU275" s="19" t="s">
        <v>82</v>
      </c>
    </row>
    <row r="276" s="2" customFormat="1" ht="24.15" customHeight="1">
      <c r="A276" s="40"/>
      <c r="B276" s="41"/>
      <c r="C276" s="215" t="s">
        <v>501</v>
      </c>
      <c r="D276" s="215" t="s">
        <v>150</v>
      </c>
      <c r="E276" s="216" t="s">
        <v>936</v>
      </c>
      <c r="F276" s="217" t="s">
        <v>937</v>
      </c>
      <c r="G276" s="218" t="s">
        <v>280</v>
      </c>
      <c r="H276" s="219">
        <v>0.078</v>
      </c>
      <c r="I276" s="220"/>
      <c r="J276" s="221">
        <f>ROUND(I276*H276,2)</f>
        <v>0</v>
      </c>
      <c r="K276" s="217" t="s">
        <v>154</v>
      </c>
      <c r="L276" s="46"/>
      <c r="M276" s="222" t="s">
        <v>19</v>
      </c>
      <c r="N276" s="223" t="s">
        <v>44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242</v>
      </c>
      <c r="AT276" s="226" t="s">
        <v>150</v>
      </c>
      <c r="AU276" s="226" t="s">
        <v>82</v>
      </c>
      <c r="AY276" s="19" t="s">
        <v>148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80</v>
      </c>
      <c r="BK276" s="227">
        <f>ROUND(I276*H276,2)</f>
        <v>0</v>
      </c>
      <c r="BL276" s="19" t="s">
        <v>242</v>
      </c>
      <c r="BM276" s="226" t="s">
        <v>938</v>
      </c>
    </row>
    <row r="277" s="2" customFormat="1">
      <c r="A277" s="40"/>
      <c r="B277" s="41"/>
      <c r="C277" s="42"/>
      <c r="D277" s="228" t="s">
        <v>157</v>
      </c>
      <c r="E277" s="42"/>
      <c r="F277" s="229" t="s">
        <v>937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157</v>
      </c>
      <c r="AU277" s="19" t="s">
        <v>82</v>
      </c>
    </row>
    <row r="278" s="2" customFormat="1">
      <c r="A278" s="40"/>
      <c r="B278" s="41"/>
      <c r="C278" s="42"/>
      <c r="D278" s="233" t="s">
        <v>159</v>
      </c>
      <c r="E278" s="42"/>
      <c r="F278" s="234" t="s">
        <v>939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159</v>
      </c>
      <c r="AU278" s="19" t="s">
        <v>82</v>
      </c>
    </row>
    <row r="279" s="12" customFormat="1" ht="22.8" customHeight="1">
      <c r="A279" s="12"/>
      <c r="B279" s="199"/>
      <c r="C279" s="200"/>
      <c r="D279" s="201" t="s">
        <v>72</v>
      </c>
      <c r="E279" s="213" t="s">
        <v>940</v>
      </c>
      <c r="F279" s="213" t="s">
        <v>941</v>
      </c>
      <c r="G279" s="200"/>
      <c r="H279" s="200"/>
      <c r="I279" s="203"/>
      <c r="J279" s="214">
        <f>BK279</f>
        <v>0</v>
      </c>
      <c r="K279" s="200"/>
      <c r="L279" s="205"/>
      <c r="M279" s="206"/>
      <c r="N279" s="207"/>
      <c r="O279" s="207"/>
      <c r="P279" s="208">
        <f>SUM(P280:P290)</f>
        <v>0</v>
      </c>
      <c r="Q279" s="207"/>
      <c r="R279" s="208">
        <f>SUM(R280:R290)</f>
        <v>0</v>
      </c>
      <c r="S279" s="207"/>
      <c r="T279" s="209">
        <f>SUM(T280:T290)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0" t="s">
        <v>82</v>
      </c>
      <c r="AT279" s="211" t="s">
        <v>72</v>
      </c>
      <c r="AU279" s="211" t="s">
        <v>80</v>
      </c>
      <c r="AY279" s="210" t="s">
        <v>148</v>
      </c>
      <c r="BK279" s="212">
        <f>SUM(BK280:BK290)</f>
        <v>0</v>
      </c>
    </row>
    <row r="280" s="2" customFormat="1" ht="16.5" customHeight="1">
      <c r="A280" s="40"/>
      <c r="B280" s="41"/>
      <c r="C280" s="215" t="s">
        <v>510</v>
      </c>
      <c r="D280" s="215" t="s">
        <v>150</v>
      </c>
      <c r="E280" s="216" t="s">
        <v>942</v>
      </c>
      <c r="F280" s="217" t="s">
        <v>943</v>
      </c>
      <c r="G280" s="218" t="s">
        <v>186</v>
      </c>
      <c r="H280" s="219">
        <v>44</v>
      </c>
      <c r="I280" s="220"/>
      <c r="J280" s="221">
        <f>ROUND(I280*H280,2)</f>
        <v>0</v>
      </c>
      <c r="K280" s="217" t="s">
        <v>154</v>
      </c>
      <c r="L280" s="46"/>
      <c r="M280" s="222" t="s">
        <v>19</v>
      </c>
      <c r="N280" s="223" t="s">
        <v>44</v>
      </c>
      <c r="O280" s="86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242</v>
      </c>
      <c r="AT280" s="226" t="s">
        <v>150</v>
      </c>
      <c r="AU280" s="226" t="s">
        <v>82</v>
      </c>
      <c r="AY280" s="19" t="s">
        <v>148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80</v>
      </c>
      <c r="BK280" s="227">
        <f>ROUND(I280*H280,2)</f>
        <v>0</v>
      </c>
      <c r="BL280" s="19" t="s">
        <v>242</v>
      </c>
      <c r="BM280" s="226" t="s">
        <v>944</v>
      </c>
    </row>
    <row r="281" s="2" customFormat="1">
      <c r="A281" s="40"/>
      <c r="B281" s="41"/>
      <c r="C281" s="42"/>
      <c r="D281" s="228" t="s">
        <v>157</v>
      </c>
      <c r="E281" s="42"/>
      <c r="F281" s="229" t="s">
        <v>943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157</v>
      </c>
      <c r="AU281" s="19" t="s">
        <v>82</v>
      </c>
    </row>
    <row r="282" s="2" customFormat="1">
      <c r="A282" s="40"/>
      <c r="B282" s="41"/>
      <c r="C282" s="42"/>
      <c r="D282" s="233" t="s">
        <v>159</v>
      </c>
      <c r="E282" s="42"/>
      <c r="F282" s="234" t="s">
        <v>945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159</v>
      </c>
      <c r="AU282" s="19" t="s">
        <v>82</v>
      </c>
    </row>
    <row r="283" s="13" customFormat="1">
      <c r="A283" s="13"/>
      <c r="B283" s="235"/>
      <c r="C283" s="236"/>
      <c r="D283" s="228" t="s">
        <v>161</v>
      </c>
      <c r="E283" s="237" t="s">
        <v>19</v>
      </c>
      <c r="F283" s="238" t="s">
        <v>946</v>
      </c>
      <c r="G283" s="236"/>
      <c r="H283" s="239">
        <v>44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161</v>
      </c>
      <c r="AU283" s="245" t="s">
        <v>82</v>
      </c>
      <c r="AV283" s="13" t="s">
        <v>82</v>
      </c>
      <c r="AW283" s="13" t="s">
        <v>34</v>
      </c>
      <c r="AX283" s="13" t="s">
        <v>73</v>
      </c>
      <c r="AY283" s="245" t="s">
        <v>148</v>
      </c>
    </row>
    <row r="284" s="14" customFormat="1">
      <c r="A284" s="14"/>
      <c r="B284" s="257"/>
      <c r="C284" s="258"/>
      <c r="D284" s="228" t="s">
        <v>161</v>
      </c>
      <c r="E284" s="259" t="s">
        <v>19</v>
      </c>
      <c r="F284" s="260" t="s">
        <v>482</v>
      </c>
      <c r="G284" s="258"/>
      <c r="H284" s="261">
        <v>44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161</v>
      </c>
      <c r="AU284" s="267" t="s">
        <v>82</v>
      </c>
      <c r="AV284" s="14" t="s">
        <v>155</v>
      </c>
      <c r="AW284" s="14" t="s">
        <v>34</v>
      </c>
      <c r="AX284" s="14" t="s">
        <v>80</v>
      </c>
      <c r="AY284" s="267" t="s">
        <v>148</v>
      </c>
    </row>
    <row r="285" s="2" customFormat="1" ht="24.15" customHeight="1">
      <c r="A285" s="40"/>
      <c r="B285" s="41"/>
      <c r="C285" s="215" t="s">
        <v>517</v>
      </c>
      <c r="D285" s="215" t="s">
        <v>150</v>
      </c>
      <c r="E285" s="216" t="s">
        <v>947</v>
      </c>
      <c r="F285" s="217" t="s">
        <v>948</v>
      </c>
      <c r="G285" s="218" t="s">
        <v>179</v>
      </c>
      <c r="H285" s="219">
        <v>4</v>
      </c>
      <c r="I285" s="220"/>
      <c r="J285" s="221">
        <f>ROUND(I285*H285,2)</f>
        <v>0</v>
      </c>
      <c r="K285" s="217" t="s">
        <v>154</v>
      </c>
      <c r="L285" s="46"/>
      <c r="M285" s="222" t="s">
        <v>19</v>
      </c>
      <c r="N285" s="223" t="s">
        <v>44</v>
      </c>
      <c r="O285" s="86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242</v>
      </c>
      <c r="AT285" s="226" t="s">
        <v>150</v>
      </c>
      <c r="AU285" s="226" t="s">
        <v>82</v>
      </c>
      <c r="AY285" s="19" t="s">
        <v>148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80</v>
      </c>
      <c r="BK285" s="227">
        <f>ROUND(I285*H285,2)</f>
        <v>0</v>
      </c>
      <c r="BL285" s="19" t="s">
        <v>242</v>
      </c>
      <c r="BM285" s="226" t="s">
        <v>949</v>
      </c>
    </row>
    <row r="286" s="2" customFormat="1">
      <c r="A286" s="40"/>
      <c r="B286" s="41"/>
      <c r="C286" s="42"/>
      <c r="D286" s="228" t="s">
        <v>157</v>
      </c>
      <c r="E286" s="42"/>
      <c r="F286" s="229" t="s">
        <v>948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157</v>
      </c>
      <c r="AU286" s="19" t="s">
        <v>82</v>
      </c>
    </row>
    <row r="287" s="2" customFormat="1">
      <c r="A287" s="40"/>
      <c r="B287" s="41"/>
      <c r="C287" s="42"/>
      <c r="D287" s="233" t="s">
        <v>159</v>
      </c>
      <c r="E287" s="42"/>
      <c r="F287" s="234" t="s">
        <v>950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159</v>
      </c>
      <c r="AU287" s="19" t="s">
        <v>82</v>
      </c>
    </row>
    <row r="288" s="2" customFormat="1" ht="24.15" customHeight="1">
      <c r="A288" s="40"/>
      <c r="B288" s="41"/>
      <c r="C288" s="215" t="s">
        <v>522</v>
      </c>
      <c r="D288" s="215" t="s">
        <v>150</v>
      </c>
      <c r="E288" s="216" t="s">
        <v>951</v>
      </c>
      <c r="F288" s="217" t="s">
        <v>952</v>
      </c>
      <c r="G288" s="218" t="s">
        <v>280</v>
      </c>
      <c r="H288" s="219">
        <v>0.002</v>
      </c>
      <c r="I288" s="220"/>
      <c r="J288" s="221">
        <f>ROUND(I288*H288,2)</f>
        <v>0</v>
      </c>
      <c r="K288" s="217" t="s">
        <v>154</v>
      </c>
      <c r="L288" s="46"/>
      <c r="M288" s="222" t="s">
        <v>19</v>
      </c>
      <c r="N288" s="223" t="s">
        <v>44</v>
      </c>
      <c r="O288" s="86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6" t="s">
        <v>242</v>
      </c>
      <c r="AT288" s="226" t="s">
        <v>150</v>
      </c>
      <c r="AU288" s="226" t="s">
        <v>82</v>
      </c>
      <c r="AY288" s="19" t="s">
        <v>148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9" t="s">
        <v>80</v>
      </c>
      <c r="BK288" s="227">
        <f>ROUND(I288*H288,2)</f>
        <v>0</v>
      </c>
      <c r="BL288" s="19" t="s">
        <v>242</v>
      </c>
      <c r="BM288" s="226" t="s">
        <v>953</v>
      </c>
    </row>
    <row r="289" s="2" customFormat="1">
      <c r="A289" s="40"/>
      <c r="B289" s="41"/>
      <c r="C289" s="42"/>
      <c r="D289" s="228" t="s">
        <v>157</v>
      </c>
      <c r="E289" s="42"/>
      <c r="F289" s="229" t="s">
        <v>952</v>
      </c>
      <c r="G289" s="42"/>
      <c r="H289" s="42"/>
      <c r="I289" s="230"/>
      <c r="J289" s="42"/>
      <c r="K289" s="42"/>
      <c r="L289" s="46"/>
      <c r="M289" s="231"/>
      <c r="N289" s="23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157</v>
      </c>
      <c r="AU289" s="19" t="s">
        <v>82</v>
      </c>
    </row>
    <row r="290" s="2" customFormat="1">
      <c r="A290" s="40"/>
      <c r="B290" s="41"/>
      <c r="C290" s="42"/>
      <c r="D290" s="233" t="s">
        <v>159</v>
      </c>
      <c r="E290" s="42"/>
      <c r="F290" s="234" t="s">
        <v>954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159</v>
      </c>
      <c r="AU290" s="19" t="s">
        <v>82</v>
      </c>
    </row>
    <row r="291" s="12" customFormat="1" ht="22.8" customHeight="1">
      <c r="A291" s="12"/>
      <c r="B291" s="199"/>
      <c r="C291" s="200"/>
      <c r="D291" s="201" t="s">
        <v>72</v>
      </c>
      <c r="E291" s="213" t="s">
        <v>955</v>
      </c>
      <c r="F291" s="213" t="s">
        <v>956</v>
      </c>
      <c r="G291" s="200"/>
      <c r="H291" s="200"/>
      <c r="I291" s="203"/>
      <c r="J291" s="214">
        <f>BK291</f>
        <v>0</v>
      </c>
      <c r="K291" s="200"/>
      <c r="L291" s="205"/>
      <c r="M291" s="206"/>
      <c r="N291" s="207"/>
      <c r="O291" s="207"/>
      <c r="P291" s="208">
        <f>SUM(P292:P297)</f>
        <v>0</v>
      </c>
      <c r="Q291" s="207"/>
      <c r="R291" s="208">
        <f>SUM(R292:R297)</f>
        <v>0</v>
      </c>
      <c r="S291" s="207"/>
      <c r="T291" s="209">
        <f>SUM(T292:T297)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0" t="s">
        <v>82</v>
      </c>
      <c r="AT291" s="211" t="s">
        <v>72</v>
      </c>
      <c r="AU291" s="211" t="s">
        <v>80</v>
      </c>
      <c r="AY291" s="210" t="s">
        <v>148</v>
      </c>
      <c r="BK291" s="212">
        <f>SUM(BK292:BK297)</f>
        <v>0</v>
      </c>
    </row>
    <row r="292" s="2" customFormat="1" ht="16.5" customHeight="1">
      <c r="A292" s="40"/>
      <c r="B292" s="41"/>
      <c r="C292" s="215" t="s">
        <v>528</v>
      </c>
      <c r="D292" s="215" t="s">
        <v>150</v>
      </c>
      <c r="E292" s="216" t="s">
        <v>957</v>
      </c>
      <c r="F292" s="217" t="s">
        <v>958</v>
      </c>
      <c r="G292" s="218" t="s">
        <v>179</v>
      </c>
      <c r="H292" s="219">
        <v>4</v>
      </c>
      <c r="I292" s="220"/>
      <c r="J292" s="221">
        <f>ROUND(I292*H292,2)</f>
        <v>0</v>
      </c>
      <c r="K292" s="217" t="s">
        <v>154</v>
      </c>
      <c r="L292" s="46"/>
      <c r="M292" s="222" t="s">
        <v>19</v>
      </c>
      <c r="N292" s="223" t="s">
        <v>44</v>
      </c>
      <c r="O292" s="86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242</v>
      </c>
      <c r="AT292" s="226" t="s">
        <v>150</v>
      </c>
      <c r="AU292" s="226" t="s">
        <v>82</v>
      </c>
      <c r="AY292" s="19" t="s">
        <v>148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80</v>
      </c>
      <c r="BK292" s="227">
        <f>ROUND(I292*H292,2)</f>
        <v>0</v>
      </c>
      <c r="BL292" s="19" t="s">
        <v>242</v>
      </c>
      <c r="BM292" s="226" t="s">
        <v>959</v>
      </c>
    </row>
    <row r="293" s="2" customFormat="1">
      <c r="A293" s="40"/>
      <c r="B293" s="41"/>
      <c r="C293" s="42"/>
      <c r="D293" s="228" t="s">
        <v>157</v>
      </c>
      <c r="E293" s="42"/>
      <c r="F293" s="229" t="s">
        <v>958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157</v>
      </c>
      <c r="AU293" s="19" t="s">
        <v>82</v>
      </c>
    </row>
    <row r="294" s="2" customFormat="1">
      <c r="A294" s="40"/>
      <c r="B294" s="41"/>
      <c r="C294" s="42"/>
      <c r="D294" s="233" t="s">
        <v>159</v>
      </c>
      <c r="E294" s="42"/>
      <c r="F294" s="234" t="s">
        <v>960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159</v>
      </c>
      <c r="AU294" s="19" t="s">
        <v>82</v>
      </c>
    </row>
    <row r="295" s="2" customFormat="1" ht="24.15" customHeight="1">
      <c r="A295" s="40"/>
      <c r="B295" s="41"/>
      <c r="C295" s="215" t="s">
        <v>534</v>
      </c>
      <c r="D295" s="215" t="s">
        <v>150</v>
      </c>
      <c r="E295" s="216" t="s">
        <v>961</v>
      </c>
      <c r="F295" s="217" t="s">
        <v>962</v>
      </c>
      <c r="G295" s="218" t="s">
        <v>280</v>
      </c>
      <c r="H295" s="219">
        <v>0.001</v>
      </c>
      <c r="I295" s="220"/>
      <c r="J295" s="221">
        <f>ROUND(I295*H295,2)</f>
        <v>0</v>
      </c>
      <c r="K295" s="217" t="s">
        <v>154</v>
      </c>
      <c r="L295" s="46"/>
      <c r="M295" s="222" t="s">
        <v>19</v>
      </c>
      <c r="N295" s="223" t="s">
        <v>44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242</v>
      </c>
      <c r="AT295" s="226" t="s">
        <v>150</v>
      </c>
      <c r="AU295" s="226" t="s">
        <v>82</v>
      </c>
      <c r="AY295" s="19" t="s">
        <v>148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80</v>
      </c>
      <c r="BK295" s="227">
        <f>ROUND(I295*H295,2)</f>
        <v>0</v>
      </c>
      <c r="BL295" s="19" t="s">
        <v>242</v>
      </c>
      <c r="BM295" s="226" t="s">
        <v>963</v>
      </c>
    </row>
    <row r="296" s="2" customFormat="1">
      <c r="A296" s="40"/>
      <c r="B296" s="41"/>
      <c r="C296" s="42"/>
      <c r="D296" s="228" t="s">
        <v>157</v>
      </c>
      <c r="E296" s="42"/>
      <c r="F296" s="229" t="s">
        <v>962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157</v>
      </c>
      <c r="AU296" s="19" t="s">
        <v>82</v>
      </c>
    </row>
    <row r="297" s="2" customFormat="1">
      <c r="A297" s="40"/>
      <c r="B297" s="41"/>
      <c r="C297" s="42"/>
      <c r="D297" s="233" t="s">
        <v>159</v>
      </c>
      <c r="E297" s="42"/>
      <c r="F297" s="234" t="s">
        <v>964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159</v>
      </c>
      <c r="AU297" s="19" t="s">
        <v>82</v>
      </c>
    </row>
    <row r="298" s="12" customFormat="1" ht="25.92" customHeight="1">
      <c r="A298" s="12"/>
      <c r="B298" s="199"/>
      <c r="C298" s="200"/>
      <c r="D298" s="201" t="s">
        <v>72</v>
      </c>
      <c r="E298" s="202" t="s">
        <v>651</v>
      </c>
      <c r="F298" s="202" t="s">
        <v>652</v>
      </c>
      <c r="G298" s="200"/>
      <c r="H298" s="200"/>
      <c r="I298" s="203"/>
      <c r="J298" s="204">
        <f>BK298</f>
        <v>0</v>
      </c>
      <c r="K298" s="200"/>
      <c r="L298" s="205"/>
      <c r="M298" s="206"/>
      <c r="N298" s="207"/>
      <c r="O298" s="207"/>
      <c r="P298" s="208">
        <f>SUM(P299:P316)</f>
        <v>0</v>
      </c>
      <c r="Q298" s="207"/>
      <c r="R298" s="208">
        <f>SUM(R299:R316)</f>
        <v>0</v>
      </c>
      <c r="S298" s="207"/>
      <c r="T298" s="209">
        <f>SUM(T299:T316)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155</v>
      </c>
      <c r="AT298" s="211" t="s">
        <v>72</v>
      </c>
      <c r="AU298" s="211" t="s">
        <v>73</v>
      </c>
      <c r="AY298" s="210" t="s">
        <v>148</v>
      </c>
      <c r="BK298" s="212">
        <f>SUM(BK299:BK316)</f>
        <v>0</v>
      </c>
    </row>
    <row r="299" s="2" customFormat="1" ht="24.15" customHeight="1">
      <c r="A299" s="40"/>
      <c r="B299" s="41"/>
      <c r="C299" s="215" t="s">
        <v>541</v>
      </c>
      <c r="D299" s="215" t="s">
        <v>150</v>
      </c>
      <c r="E299" s="216" t="s">
        <v>965</v>
      </c>
      <c r="F299" s="217" t="s">
        <v>966</v>
      </c>
      <c r="G299" s="218" t="s">
        <v>656</v>
      </c>
      <c r="H299" s="219">
        <v>32</v>
      </c>
      <c r="I299" s="220"/>
      <c r="J299" s="221">
        <f>ROUND(I299*H299,2)</f>
        <v>0</v>
      </c>
      <c r="K299" s="217" t="s">
        <v>154</v>
      </c>
      <c r="L299" s="46"/>
      <c r="M299" s="222" t="s">
        <v>19</v>
      </c>
      <c r="N299" s="223" t="s">
        <v>44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967</v>
      </c>
      <c r="AT299" s="226" t="s">
        <v>150</v>
      </c>
      <c r="AU299" s="226" t="s">
        <v>80</v>
      </c>
      <c r="AY299" s="19" t="s">
        <v>148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80</v>
      </c>
      <c r="BK299" s="227">
        <f>ROUND(I299*H299,2)</f>
        <v>0</v>
      </c>
      <c r="BL299" s="19" t="s">
        <v>967</v>
      </c>
      <c r="BM299" s="226" t="s">
        <v>968</v>
      </c>
    </row>
    <row r="300" s="2" customFormat="1">
      <c r="A300" s="40"/>
      <c r="B300" s="41"/>
      <c r="C300" s="42"/>
      <c r="D300" s="228" t="s">
        <v>157</v>
      </c>
      <c r="E300" s="42"/>
      <c r="F300" s="229" t="s">
        <v>966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157</v>
      </c>
      <c r="AU300" s="19" t="s">
        <v>80</v>
      </c>
    </row>
    <row r="301" s="2" customFormat="1">
      <c r="A301" s="40"/>
      <c r="B301" s="41"/>
      <c r="C301" s="42"/>
      <c r="D301" s="233" t="s">
        <v>159</v>
      </c>
      <c r="E301" s="42"/>
      <c r="F301" s="234" t="s">
        <v>969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159</v>
      </c>
      <c r="AU301" s="19" t="s">
        <v>80</v>
      </c>
    </row>
    <row r="302" s="13" customFormat="1">
      <c r="A302" s="13"/>
      <c r="B302" s="235"/>
      <c r="C302" s="236"/>
      <c r="D302" s="228" t="s">
        <v>161</v>
      </c>
      <c r="E302" s="237" t="s">
        <v>19</v>
      </c>
      <c r="F302" s="238" t="s">
        <v>970</v>
      </c>
      <c r="G302" s="236"/>
      <c r="H302" s="239">
        <v>40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161</v>
      </c>
      <c r="AU302" s="245" t="s">
        <v>80</v>
      </c>
      <c r="AV302" s="13" t="s">
        <v>82</v>
      </c>
      <c r="AW302" s="13" t="s">
        <v>34</v>
      </c>
      <c r="AX302" s="13" t="s">
        <v>73</v>
      </c>
      <c r="AY302" s="245" t="s">
        <v>148</v>
      </c>
    </row>
    <row r="303" s="13" customFormat="1">
      <c r="A303" s="13"/>
      <c r="B303" s="235"/>
      <c r="C303" s="236"/>
      <c r="D303" s="228" t="s">
        <v>161</v>
      </c>
      <c r="E303" s="237" t="s">
        <v>19</v>
      </c>
      <c r="F303" s="238" t="s">
        <v>971</v>
      </c>
      <c r="G303" s="236"/>
      <c r="H303" s="239">
        <v>-8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161</v>
      </c>
      <c r="AU303" s="245" t="s">
        <v>80</v>
      </c>
      <c r="AV303" s="13" t="s">
        <v>82</v>
      </c>
      <c r="AW303" s="13" t="s">
        <v>34</v>
      </c>
      <c r="AX303" s="13" t="s">
        <v>73</v>
      </c>
      <c r="AY303" s="245" t="s">
        <v>148</v>
      </c>
    </row>
    <row r="304" s="14" customFormat="1">
      <c r="A304" s="14"/>
      <c r="B304" s="257"/>
      <c r="C304" s="258"/>
      <c r="D304" s="228" t="s">
        <v>161</v>
      </c>
      <c r="E304" s="259" t="s">
        <v>19</v>
      </c>
      <c r="F304" s="260" t="s">
        <v>482</v>
      </c>
      <c r="G304" s="258"/>
      <c r="H304" s="261">
        <v>32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7" t="s">
        <v>161</v>
      </c>
      <c r="AU304" s="267" t="s">
        <v>80</v>
      </c>
      <c r="AV304" s="14" t="s">
        <v>155</v>
      </c>
      <c r="AW304" s="14" t="s">
        <v>34</v>
      </c>
      <c r="AX304" s="14" t="s">
        <v>80</v>
      </c>
      <c r="AY304" s="267" t="s">
        <v>148</v>
      </c>
    </row>
    <row r="305" s="2" customFormat="1" ht="24.15" customHeight="1">
      <c r="A305" s="40"/>
      <c r="B305" s="41"/>
      <c r="C305" s="215" t="s">
        <v>547</v>
      </c>
      <c r="D305" s="215" t="s">
        <v>150</v>
      </c>
      <c r="E305" s="216" t="s">
        <v>972</v>
      </c>
      <c r="F305" s="217" t="s">
        <v>973</v>
      </c>
      <c r="G305" s="218" t="s">
        <v>656</v>
      </c>
      <c r="H305" s="219">
        <v>24</v>
      </c>
      <c r="I305" s="220"/>
      <c r="J305" s="221">
        <f>ROUND(I305*H305,2)</f>
        <v>0</v>
      </c>
      <c r="K305" s="217" t="s">
        <v>154</v>
      </c>
      <c r="L305" s="46"/>
      <c r="M305" s="222" t="s">
        <v>19</v>
      </c>
      <c r="N305" s="223" t="s">
        <v>44</v>
      </c>
      <c r="O305" s="86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967</v>
      </c>
      <c r="AT305" s="226" t="s">
        <v>150</v>
      </c>
      <c r="AU305" s="226" t="s">
        <v>80</v>
      </c>
      <c r="AY305" s="19" t="s">
        <v>148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80</v>
      </c>
      <c r="BK305" s="227">
        <f>ROUND(I305*H305,2)</f>
        <v>0</v>
      </c>
      <c r="BL305" s="19" t="s">
        <v>967</v>
      </c>
      <c r="BM305" s="226" t="s">
        <v>974</v>
      </c>
    </row>
    <row r="306" s="2" customFormat="1">
      <c r="A306" s="40"/>
      <c r="B306" s="41"/>
      <c r="C306" s="42"/>
      <c r="D306" s="228" t="s">
        <v>157</v>
      </c>
      <c r="E306" s="42"/>
      <c r="F306" s="229" t="s">
        <v>973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157</v>
      </c>
      <c r="AU306" s="19" t="s">
        <v>80</v>
      </c>
    </row>
    <row r="307" s="2" customFormat="1">
      <c r="A307" s="40"/>
      <c r="B307" s="41"/>
      <c r="C307" s="42"/>
      <c r="D307" s="233" t="s">
        <v>159</v>
      </c>
      <c r="E307" s="42"/>
      <c r="F307" s="234" t="s">
        <v>975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159</v>
      </c>
      <c r="AU307" s="19" t="s">
        <v>80</v>
      </c>
    </row>
    <row r="308" s="13" customFormat="1">
      <c r="A308" s="13"/>
      <c r="B308" s="235"/>
      <c r="C308" s="236"/>
      <c r="D308" s="228" t="s">
        <v>161</v>
      </c>
      <c r="E308" s="237" t="s">
        <v>19</v>
      </c>
      <c r="F308" s="238" t="s">
        <v>976</v>
      </c>
      <c r="G308" s="236"/>
      <c r="H308" s="239">
        <v>32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161</v>
      </c>
      <c r="AU308" s="245" t="s">
        <v>80</v>
      </c>
      <c r="AV308" s="13" t="s">
        <v>82</v>
      </c>
      <c r="AW308" s="13" t="s">
        <v>34</v>
      </c>
      <c r="AX308" s="13" t="s">
        <v>73</v>
      </c>
      <c r="AY308" s="245" t="s">
        <v>148</v>
      </c>
    </row>
    <row r="309" s="13" customFormat="1">
      <c r="A309" s="13"/>
      <c r="B309" s="235"/>
      <c r="C309" s="236"/>
      <c r="D309" s="228" t="s">
        <v>161</v>
      </c>
      <c r="E309" s="237" t="s">
        <v>19</v>
      </c>
      <c r="F309" s="238" t="s">
        <v>971</v>
      </c>
      <c r="G309" s="236"/>
      <c r="H309" s="239">
        <v>-8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161</v>
      </c>
      <c r="AU309" s="245" t="s">
        <v>80</v>
      </c>
      <c r="AV309" s="13" t="s">
        <v>82</v>
      </c>
      <c r="AW309" s="13" t="s">
        <v>34</v>
      </c>
      <c r="AX309" s="13" t="s">
        <v>73</v>
      </c>
      <c r="AY309" s="245" t="s">
        <v>148</v>
      </c>
    </row>
    <row r="310" s="14" customFormat="1">
      <c r="A310" s="14"/>
      <c r="B310" s="257"/>
      <c r="C310" s="258"/>
      <c r="D310" s="228" t="s">
        <v>161</v>
      </c>
      <c r="E310" s="259" t="s">
        <v>19</v>
      </c>
      <c r="F310" s="260" t="s">
        <v>482</v>
      </c>
      <c r="G310" s="258"/>
      <c r="H310" s="261">
        <v>24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161</v>
      </c>
      <c r="AU310" s="267" t="s">
        <v>80</v>
      </c>
      <c r="AV310" s="14" t="s">
        <v>155</v>
      </c>
      <c r="AW310" s="14" t="s">
        <v>34</v>
      </c>
      <c r="AX310" s="14" t="s">
        <v>80</v>
      </c>
      <c r="AY310" s="267" t="s">
        <v>148</v>
      </c>
    </row>
    <row r="311" s="2" customFormat="1" ht="37.8" customHeight="1">
      <c r="A311" s="40"/>
      <c r="B311" s="41"/>
      <c r="C311" s="215" t="s">
        <v>552</v>
      </c>
      <c r="D311" s="215" t="s">
        <v>150</v>
      </c>
      <c r="E311" s="216" t="s">
        <v>663</v>
      </c>
      <c r="F311" s="217" t="s">
        <v>977</v>
      </c>
      <c r="G311" s="218" t="s">
        <v>656</v>
      </c>
      <c r="H311" s="219">
        <v>64</v>
      </c>
      <c r="I311" s="220"/>
      <c r="J311" s="221">
        <f>ROUND(I311*H311,2)</f>
        <v>0</v>
      </c>
      <c r="K311" s="217" t="s">
        <v>154</v>
      </c>
      <c r="L311" s="46"/>
      <c r="M311" s="222" t="s">
        <v>19</v>
      </c>
      <c r="N311" s="223" t="s">
        <v>44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967</v>
      </c>
      <c r="AT311" s="226" t="s">
        <v>150</v>
      </c>
      <c r="AU311" s="226" t="s">
        <v>80</v>
      </c>
      <c r="AY311" s="19" t="s">
        <v>148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80</v>
      </c>
      <c r="BK311" s="227">
        <f>ROUND(I311*H311,2)</f>
        <v>0</v>
      </c>
      <c r="BL311" s="19" t="s">
        <v>967</v>
      </c>
      <c r="BM311" s="226" t="s">
        <v>978</v>
      </c>
    </row>
    <row r="312" s="2" customFormat="1">
      <c r="A312" s="40"/>
      <c r="B312" s="41"/>
      <c r="C312" s="42"/>
      <c r="D312" s="228" t="s">
        <v>157</v>
      </c>
      <c r="E312" s="42"/>
      <c r="F312" s="229" t="s">
        <v>979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157</v>
      </c>
      <c r="AU312" s="19" t="s">
        <v>80</v>
      </c>
    </row>
    <row r="313" s="2" customFormat="1">
      <c r="A313" s="40"/>
      <c r="B313" s="41"/>
      <c r="C313" s="42"/>
      <c r="D313" s="233" t="s">
        <v>159</v>
      </c>
      <c r="E313" s="42"/>
      <c r="F313" s="234" t="s">
        <v>667</v>
      </c>
      <c r="G313" s="42"/>
      <c r="H313" s="42"/>
      <c r="I313" s="230"/>
      <c r="J313" s="42"/>
      <c r="K313" s="42"/>
      <c r="L313" s="46"/>
      <c r="M313" s="231"/>
      <c r="N313" s="23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159</v>
      </c>
      <c r="AU313" s="19" t="s">
        <v>80</v>
      </c>
    </row>
    <row r="314" s="13" customFormat="1">
      <c r="A314" s="13"/>
      <c r="B314" s="235"/>
      <c r="C314" s="236"/>
      <c r="D314" s="228" t="s">
        <v>161</v>
      </c>
      <c r="E314" s="237" t="s">
        <v>19</v>
      </c>
      <c r="F314" s="238" t="s">
        <v>980</v>
      </c>
      <c r="G314" s="236"/>
      <c r="H314" s="239">
        <v>80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161</v>
      </c>
      <c r="AU314" s="245" t="s">
        <v>80</v>
      </c>
      <c r="AV314" s="13" t="s">
        <v>82</v>
      </c>
      <c r="AW314" s="13" t="s">
        <v>34</v>
      </c>
      <c r="AX314" s="13" t="s">
        <v>73</v>
      </c>
      <c r="AY314" s="245" t="s">
        <v>148</v>
      </c>
    </row>
    <row r="315" s="13" customFormat="1">
      <c r="A315" s="13"/>
      <c r="B315" s="235"/>
      <c r="C315" s="236"/>
      <c r="D315" s="228" t="s">
        <v>161</v>
      </c>
      <c r="E315" s="237" t="s">
        <v>19</v>
      </c>
      <c r="F315" s="238" t="s">
        <v>981</v>
      </c>
      <c r="G315" s="236"/>
      <c r="H315" s="239">
        <v>-16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161</v>
      </c>
      <c r="AU315" s="245" t="s">
        <v>80</v>
      </c>
      <c r="AV315" s="13" t="s">
        <v>82</v>
      </c>
      <c r="AW315" s="13" t="s">
        <v>34</v>
      </c>
      <c r="AX315" s="13" t="s">
        <v>73</v>
      </c>
      <c r="AY315" s="245" t="s">
        <v>148</v>
      </c>
    </row>
    <row r="316" s="14" customFormat="1">
      <c r="A316" s="14"/>
      <c r="B316" s="257"/>
      <c r="C316" s="258"/>
      <c r="D316" s="228" t="s">
        <v>161</v>
      </c>
      <c r="E316" s="259" t="s">
        <v>19</v>
      </c>
      <c r="F316" s="260" t="s">
        <v>482</v>
      </c>
      <c r="G316" s="258"/>
      <c r="H316" s="261">
        <v>64</v>
      </c>
      <c r="I316" s="262"/>
      <c r="J316" s="258"/>
      <c r="K316" s="258"/>
      <c r="L316" s="263"/>
      <c r="M316" s="272"/>
      <c r="N316" s="273"/>
      <c r="O316" s="273"/>
      <c r="P316" s="273"/>
      <c r="Q316" s="273"/>
      <c r="R316" s="273"/>
      <c r="S316" s="273"/>
      <c r="T316" s="27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161</v>
      </c>
      <c r="AU316" s="267" t="s">
        <v>80</v>
      </c>
      <c r="AV316" s="14" t="s">
        <v>155</v>
      </c>
      <c r="AW316" s="14" t="s">
        <v>34</v>
      </c>
      <c r="AX316" s="14" t="s">
        <v>80</v>
      </c>
      <c r="AY316" s="267" t="s">
        <v>148</v>
      </c>
    </row>
    <row r="317" s="2" customFormat="1" ht="6.96" customHeight="1">
      <c r="A317" s="40"/>
      <c r="B317" s="61"/>
      <c r="C317" s="62"/>
      <c r="D317" s="62"/>
      <c r="E317" s="62"/>
      <c r="F317" s="62"/>
      <c r="G317" s="62"/>
      <c r="H317" s="62"/>
      <c r="I317" s="62"/>
      <c r="J317" s="62"/>
      <c r="K317" s="62"/>
      <c r="L317" s="46"/>
      <c r="M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</row>
  </sheetData>
  <sheetProtection sheet="1" autoFilter="0" formatColumns="0" formatRows="0" objects="1" scenarios="1" spinCount="100000" saltValue="4B6gZQJC0ISsrQKBT6RKfupL3b9vhKWlvJ/u8x60eKlbRSu5uBnsowJHQp2j7yB+8JMsHYpW2aRmXiAquBdClA==" hashValue="JH4VfhnirSW3kuVen1cVJoNU1AcGlOwp/sub8a4WJxvU65gnWGWNs7jnvo7kBQekVkm5X6CtjbEXvKpEdse8Ew==" algorithmName="SHA-512" password="CC35"/>
  <autoFilter ref="C91:K3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5_02/721171803"/>
    <hyperlink ref="F102" r:id="rId2" display="https://podminky.urs.cz/item/CS_URS_2025_02/721171915"/>
    <hyperlink ref="F107" r:id="rId3" display="https://podminky.urs.cz/item/CS_URS_2025_02/721175201"/>
    <hyperlink ref="F112" r:id="rId4" display="https://podminky.urs.cz/item/CS_URS_2025_02/721175202"/>
    <hyperlink ref="F117" r:id="rId5" display="https://podminky.urs.cz/item/CS_URS_2025_02/721175203"/>
    <hyperlink ref="F122" r:id="rId6" display="https://podminky.urs.cz/item/CS_URS_2025_02/721194103"/>
    <hyperlink ref="F125" r:id="rId7" display="https://podminky.urs.cz/item/CS_URS_2025_02/721194104"/>
    <hyperlink ref="F130" r:id="rId8" display="https://podminky.urs.cz/item/CS_URS_2025_02/721194105"/>
    <hyperlink ref="F133" r:id="rId9" display="https://podminky.urs.cz/item/CS_URS_2025_02/721220801"/>
    <hyperlink ref="F136" r:id="rId10" display="https://podminky.urs.cz/item/CS_URS_2025_02/721229111"/>
    <hyperlink ref="F141" r:id="rId11" display="https://podminky.urs.cz/item/CS_URS_2025_02/721290111"/>
    <hyperlink ref="F146" r:id="rId12" display="https://podminky.urs.cz/item/CS_URS_2025_02/998721123"/>
    <hyperlink ref="F150" r:id="rId13" display="https://podminky.urs.cz/item/CS_URS_2025_02/722170801"/>
    <hyperlink ref="F156" r:id="rId14" display="https://podminky.urs.cz/item/CS_URS_2025_02/722171913"/>
    <hyperlink ref="F159" r:id="rId15" display="https://podminky.urs.cz/item/CS_URS_2025_02/722171933"/>
    <hyperlink ref="F162" r:id="rId16" display="https://podminky.urs.cz/item/CS_URS_2025_02/722174022"/>
    <hyperlink ref="F168" r:id="rId17" display="https://podminky.urs.cz/item/CS_URS_2025_02/722181221"/>
    <hyperlink ref="F173" r:id="rId18" display="https://podminky.urs.cz/item/CS_URS_2025_02/722181241"/>
    <hyperlink ref="F178" r:id="rId19" display="https://podminky.urs.cz/item/CS_URS_2025_02/722181851"/>
    <hyperlink ref="F181" r:id="rId20" display="https://podminky.urs.cz/item/CS_URS_2025_02/722190401"/>
    <hyperlink ref="F186" r:id="rId21" display="https://podminky.urs.cz/item/CS_URS_2025_02/722190901"/>
    <hyperlink ref="F189" r:id="rId22" display="https://podminky.urs.cz/item/CS_URS_2025_02/722220111"/>
    <hyperlink ref="F192" r:id="rId23" display="https://podminky.urs.cz/item/CS_URS_2025_02/722220112"/>
    <hyperlink ref="F195" r:id="rId24" display="https://podminky.urs.cz/item/CS_URS_2025_02/722220861"/>
    <hyperlink ref="F198" r:id="rId25" display="https://podminky.urs.cz/item/CS_URS_2025_02/722221135M"/>
    <hyperlink ref="F202" r:id="rId26" display="https://podminky.urs.cz/item/CS_URS_2025_02/722232043"/>
    <hyperlink ref="F205" r:id="rId27" display="https://podminky.urs.cz/item/CS_URS_2025_02/722290234"/>
    <hyperlink ref="F208" r:id="rId28" display="https://podminky.urs.cz/item/CS_URS_2025_02/722290246"/>
    <hyperlink ref="F211" r:id="rId29" display="https://podminky.urs.cz/item/CS_URS_2025_02/998722123"/>
    <hyperlink ref="F215" r:id="rId30" display="https://podminky.urs.cz/item/CS_URS_2025_02/725210821"/>
    <hyperlink ref="F218" r:id="rId31" display="https://podminky.urs.cz/item/CS_URS_2025_02/725211603"/>
    <hyperlink ref="F221" r:id="rId32" display="https://podminky.urs.cz/item/CS_URS_2025_02/725291652"/>
    <hyperlink ref="F226" r:id="rId33" display="https://podminky.urs.cz/item/CS_URS_2025_02/725291654"/>
    <hyperlink ref="F231" r:id="rId34" display="https://podminky.urs.cz/item/CS_URS_2025_02/725291666"/>
    <hyperlink ref="F236" r:id="rId35" display="https://podminky.urs.cz/item/CS_URS_2025_02/725291667"/>
    <hyperlink ref="F241" r:id="rId36" display="https://podminky.urs.cz/item/CS_URS_2025_02/725310823"/>
    <hyperlink ref="F244" r:id="rId37" display="https://podminky.urs.cz/item/CS_URS_2025_02/725311131"/>
    <hyperlink ref="F247" r:id="rId38" display="https://podminky.urs.cz/item/CS_URS_2025_02/725320822"/>
    <hyperlink ref="F250" r:id="rId39" display="https://podminky.urs.cz/item/CS_URS_2025_02/725813111"/>
    <hyperlink ref="F253" r:id="rId40" display="https://podminky.urs.cz/item/CS_URS_2025_02/725820801"/>
    <hyperlink ref="F258" r:id="rId41" display="https://podminky.urs.cz/item/CS_URS_2025_02/725821325"/>
    <hyperlink ref="F261" r:id="rId42" display="https://podminky.urs.cz/item/CS_URS_2025_02/725822611"/>
    <hyperlink ref="F264" r:id="rId43" display="https://podminky.urs.cz/item/CS_URS_2025_02/725860811"/>
    <hyperlink ref="F269" r:id="rId44" display="https://podminky.urs.cz/item/CS_URS_2025_02/725860812"/>
    <hyperlink ref="F272" r:id="rId45" display="https://podminky.urs.cz/item/CS_URS_2025_02/725861102"/>
    <hyperlink ref="F275" r:id="rId46" display="https://podminky.urs.cz/item/CS_URS_2025_02/725862123"/>
    <hyperlink ref="F278" r:id="rId47" display="https://podminky.urs.cz/item/CS_URS_2025_02/998725123"/>
    <hyperlink ref="F282" r:id="rId48" display="https://podminky.urs.cz/item/CS_URS_2025_02/733110806"/>
    <hyperlink ref="F287" r:id="rId49" display="https://podminky.urs.cz/item/CS_URS_2025_02/733191914"/>
    <hyperlink ref="F290" r:id="rId50" display="https://podminky.urs.cz/item/CS_URS_2025_02/998733123"/>
    <hyperlink ref="F294" r:id="rId51" display="https://podminky.urs.cz/item/CS_URS_2025_02/734200822"/>
    <hyperlink ref="F297" r:id="rId52" display="https://podminky.urs.cz/item/CS_URS_2025_02/998734123"/>
    <hyperlink ref="F301" r:id="rId53" display="https://podminky.urs.cz/item/CS_URS_2025_02/HZS2212"/>
    <hyperlink ref="F307" r:id="rId54" display="https://podminky.urs.cz/item/CS_URS_2025_02/HZS2222"/>
    <hyperlink ref="F313" r:id="rId55" display="https://podminky.urs.cz/item/CS_URS_2025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OKB Laboratoří</v>
      </c>
      <c r="F7" s="145"/>
      <c r="G7" s="145"/>
      <c r="H7" s="145"/>
      <c r="L7" s="22"/>
    </row>
    <row r="8">
      <c r="B8" s="22"/>
      <c r="D8" s="145" t="s">
        <v>108</v>
      </c>
      <c r="L8" s="22"/>
    </row>
    <row r="9" s="1" customFormat="1" ht="16.5" customHeight="1">
      <c r="B9" s="22"/>
      <c r="E9" s="146" t="s">
        <v>109</v>
      </c>
      <c r="F9" s="1"/>
      <c r="G9" s="1"/>
      <c r="H9" s="1"/>
      <c r="L9" s="22"/>
    </row>
    <row r="10" s="1" customFormat="1" ht="12" customHeight="1">
      <c r="B10" s="22"/>
      <c r="D10" s="145" t="s">
        <v>110</v>
      </c>
      <c r="L10" s="22"/>
    </row>
    <row r="11" s="2" customFormat="1" ht="16.5" customHeight="1">
      <c r="A11" s="40"/>
      <c r="B11" s="46"/>
      <c r="C11" s="40"/>
      <c r="D11" s="40"/>
      <c r="E11" s="158" t="s">
        <v>982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983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984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49" t="str">
        <f>'Rekapitulace stavby'!AN8</f>
        <v>14. 9. 2025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22</v>
      </c>
      <c r="F19" s="40"/>
      <c r="G19" s="40"/>
      <c r="H19" s="40"/>
      <c r="I19" s="145" t="s">
        <v>28</v>
      </c>
      <c r="J19" s="135" t="s">
        <v>19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">
        <v>32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33</v>
      </c>
      <c r="F25" s="40"/>
      <c r="G25" s="40"/>
      <c r="H25" s="40"/>
      <c r="I25" s="145" t="s">
        <v>28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35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28</v>
      </c>
      <c r="J28" s="135" t="str">
        <f>IF('Rekapitulace stavby'!AN20="","",'Rekapitulace stavby'!AN20)</f>
        <v/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47.25" customHeight="1">
      <c r="A31" s="150"/>
      <c r="B31" s="151"/>
      <c r="C31" s="150"/>
      <c r="D31" s="150"/>
      <c r="E31" s="152" t="s">
        <v>38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39</v>
      </c>
      <c r="E34" s="40"/>
      <c r="F34" s="40"/>
      <c r="G34" s="40"/>
      <c r="H34" s="40"/>
      <c r="I34" s="40"/>
      <c r="J34" s="156">
        <f>ROUND(J97,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41</v>
      </c>
      <c r="G36" s="40"/>
      <c r="H36" s="40"/>
      <c r="I36" s="157" t="s">
        <v>40</v>
      </c>
      <c r="J36" s="157" t="s">
        <v>42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43</v>
      </c>
      <c r="E37" s="145" t="s">
        <v>44</v>
      </c>
      <c r="F37" s="159">
        <f>ROUND((SUM(BE97:BE199)),  2)</f>
        <v>0</v>
      </c>
      <c r="G37" s="40"/>
      <c r="H37" s="40"/>
      <c r="I37" s="160">
        <v>0.20999999999999999</v>
      </c>
      <c r="J37" s="159">
        <f>ROUND(((SUM(BE97:BE199))*I37),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ROUND((SUM(BF97:BF199)),  2)</f>
        <v>0</v>
      </c>
      <c r="G38" s="40"/>
      <c r="H38" s="40"/>
      <c r="I38" s="160">
        <v>0.12</v>
      </c>
      <c r="J38" s="159">
        <f>ROUND(((SUM(BF97:BF199))*I38),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ROUND((SUM(BG97:BG199)),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ROUND((SUM(BH97:BH199)),  2)</f>
        <v>0</v>
      </c>
      <c r="G40" s="40"/>
      <c r="H40" s="40"/>
      <c r="I40" s="160">
        <v>0.12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ROUND((SUM(BI97:BI199)),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112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OKB Laboratoří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108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109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110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75" t="s">
        <v>982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983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01.4.1 - ELEKTRO 615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Nemocnice Havířov, p.o.</v>
      </c>
      <c r="G60" s="42"/>
      <c r="H60" s="42"/>
      <c r="I60" s="34" t="s">
        <v>23</v>
      </c>
      <c r="J60" s="74" t="str">
        <f>IF(J16="","",J16)</f>
        <v>14. 9. 2025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Nemocnice Havířov, p.o.</v>
      </c>
      <c r="G62" s="42"/>
      <c r="H62" s="42"/>
      <c r="I62" s="34" t="s">
        <v>31</v>
      </c>
      <c r="J62" s="38" t="str">
        <f>E25</f>
        <v>Amun Pro s.r.o.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35</v>
      </c>
      <c r="J63" s="38" t="str">
        <f>E28</f>
        <v xml:space="preserve"> 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113</v>
      </c>
      <c r="D65" s="174"/>
      <c r="E65" s="174"/>
      <c r="F65" s="174"/>
      <c r="G65" s="174"/>
      <c r="H65" s="174"/>
      <c r="I65" s="174"/>
      <c r="J65" s="175" t="s">
        <v>114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71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115</v>
      </c>
    </row>
    <row r="68" s="9" customFormat="1" ht="24.96" customHeight="1">
      <c r="A68" s="9"/>
      <c r="B68" s="177"/>
      <c r="C68" s="178"/>
      <c r="D68" s="179" t="s">
        <v>122</v>
      </c>
      <c r="E68" s="180"/>
      <c r="F68" s="180"/>
      <c r="G68" s="180"/>
      <c r="H68" s="180"/>
      <c r="I68" s="180"/>
      <c r="J68" s="181">
        <f>J98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985</v>
      </c>
      <c r="E69" s="185"/>
      <c r="F69" s="185"/>
      <c r="G69" s="185"/>
      <c r="H69" s="185"/>
      <c r="I69" s="185"/>
      <c r="J69" s="186">
        <f>J99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986</v>
      </c>
      <c r="E70" s="185"/>
      <c r="F70" s="185"/>
      <c r="G70" s="185"/>
      <c r="H70" s="185"/>
      <c r="I70" s="185"/>
      <c r="J70" s="186">
        <f>J154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130</v>
      </c>
      <c r="E71" s="180"/>
      <c r="F71" s="180"/>
      <c r="G71" s="180"/>
      <c r="H71" s="180"/>
      <c r="I71" s="180"/>
      <c r="J71" s="181">
        <f>J192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7"/>
      <c r="C72" s="178"/>
      <c r="D72" s="179" t="s">
        <v>131</v>
      </c>
      <c r="E72" s="180"/>
      <c r="F72" s="180"/>
      <c r="G72" s="180"/>
      <c r="H72" s="180"/>
      <c r="I72" s="180"/>
      <c r="J72" s="181">
        <f>J196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7"/>
      <c r="D73" s="184" t="s">
        <v>987</v>
      </c>
      <c r="E73" s="185"/>
      <c r="F73" s="185"/>
      <c r="G73" s="185"/>
      <c r="H73" s="185"/>
      <c r="I73" s="185"/>
      <c r="J73" s="186">
        <f>J197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133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Rekonstrukce OKB Laboratoří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108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109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110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275" t="s">
        <v>982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983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01.4.1 - ELEKTRO 615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>Nemocnice Havířov, p.o.</v>
      </c>
      <c r="G91" s="42"/>
      <c r="H91" s="42"/>
      <c r="I91" s="34" t="s">
        <v>23</v>
      </c>
      <c r="J91" s="74" t="str">
        <f>IF(J16="","",J16)</f>
        <v>14. 9. 2025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E19</f>
        <v>Nemocnice Havířov, p.o.</v>
      </c>
      <c r="G93" s="42"/>
      <c r="H93" s="42"/>
      <c r="I93" s="34" t="s">
        <v>31</v>
      </c>
      <c r="J93" s="38" t="str">
        <f>E25</f>
        <v>Amun Pro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IF(E22="","",E22)</f>
        <v>Vyplň údaj</v>
      </c>
      <c r="G94" s="42"/>
      <c r="H94" s="42"/>
      <c r="I94" s="34" t="s">
        <v>35</v>
      </c>
      <c r="J94" s="38" t="str">
        <f>E28</f>
        <v xml:space="preserve"> 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134</v>
      </c>
      <c r="D96" s="191" t="s">
        <v>58</v>
      </c>
      <c r="E96" s="191" t="s">
        <v>54</v>
      </c>
      <c r="F96" s="191" t="s">
        <v>55</v>
      </c>
      <c r="G96" s="191" t="s">
        <v>135</v>
      </c>
      <c r="H96" s="191" t="s">
        <v>136</v>
      </c>
      <c r="I96" s="191" t="s">
        <v>137</v>
      </c>
      <c r="J96" s="191" t="s">
        <v>114</v>
      </c>
      <c r="K96" s="192" t="s">
        <v>138</v>
      </c>
      <c r="L96" s="193"/>
      <c r="M96" s="94" t="s">
        <v>19</v>
      </c>
      <c r="N96" s="95" t="s">
        <v>43</v>
      </c>
      <c r="O96" s="95" t="s">
        <v>139</v>
      </c>
      <c r="P96" s="95" t="s">
        <v>140</v>
      </c>
      <c r="Q96" s="95" t="s">
        <v>141</v>
      </c>
      <c r="R96" s="95" t="s">
        <v>142</v>
      </c>
      <c r="S96" s="95" t="s">
        <v>143</v>
      </c>
      <c r="T96" s="96" t="s">
        <v>144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145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P98+P192+P196</f>
        <v>0</v>
      </c>
      <c r="Q97" s="98"/>
      <c r="R97" s="196">
        <f>R98+R192+R196</f>
        <v>0.17143600000000001</v>
      </c>
      <c r="S97" s="98"/>
      <c r="T97" s="197">
        <f>T98+T192+T196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72</v>
      </c>
      <c r="AU97" s="19" t="s">
        <v>115</v>
      </c>
      <c r="BK97" s="198">
        <f>BK98+BK192+BK196</f>
        <v>0</v>
      </c>
    </row>
    <row r="98" s="12" customFormat="1" ht="25.92" customHeight="1">
      <c r="A98" s="12"/>
      <c r="B98" s="199"/>
      <c r="C98" s="200"/>
      <c r="D98" s="201" t="s">
        <v>72</v>
      </c>
      <c r="E98" s="202" t="s">
        <v>325</v>
      </c>
      <c r="F98" s="202" t="s">
        <v>326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P99+P154</f>
        <v>0</v>
      </c>
      <c r="Q98" s="207"/>
      <c r="R98" s="208">
        <f>R99+R154</f>
        <v>0.17143600000000001</v>
      </c>
      <c r="S98" s="207"/>
      <c r="T98" s="209">
        <f>T99+T154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82</v>
      </c>
      <c r="AT98" s="211" t="s">
        <v>72</v>
      </c>
      <c r="AU98" s="211" t="s">
        <v>73</v>
      </c>
      <c r="AY98" s="210" t="s">
        <v>148</v>
      </c>
      <c r="BK98" s="212">
        <f>BK99+BK154</f>
        <v>0</v>
      </c>
    </row>
    <row r="99" s="12" customFormat="1" ht="22.8" customHeight="1">
      <c r="A99" s="12"/>
      <c r="B99" s="199"/>
      <c r="C99" s="200"/>
      <c r="D99" s="201" t="s">
        <v>72</v>
      </c>
      <c r="E99" s="213" t="s">
        <v>988</v>
      </c>
      <c r="F99" s="213" t="s">
        <v>989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SUM(P100:P153)</f>
        <v>0</v>
      </c>
      <c r="Q99" s="207"/>
      <c r="R99" s="208">
        <f>SUM(R100:R153)</f>
        <v>0.11009100000000001</v>
      </c>
      <c r="S99" s="207"/>
      <c r="T99" s="209">
        <f>SUM(T100:T153)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82</v>
      </c>
      <c r="AT99" s="211" t="s">
        <v>72</v>
      </c>
      <c r="AU99" s="211" t="s">
        <v>80</v>
      </c>
      <c r="AY99" s="210" t="s">
        <v>148</v>
      </c>
      <c r="BK99" s="212">
        <f>SUM(BK100:BK153)</f>
        <v>0</v>
      </c>
    </row>
    <row r="100" s="2" customFormat="1" ht="21.75" customHeight="1">
      <c r="A100" s="40"/>
      <c r="B100" s="41"/>
      <c r="C100" s="215" t="s">
        <v>249</v>
      </c>
      <c r="D100" s="215" t="s">
        <v>150</v>
      </c>
      <c r="E100" s="216" t="s">
        <v>990</v>
      </c>
      <c r="F100" s="217" t="s">
        <v>991</v>
      </c>
      <c r="G100" s="218" t="s">
        <v>186</v>
      </c>
      <c r="H100" s="219">
        <v>48</v>
      </c>
      <c r="I100" s="220"/>
      <c r="J100" s="221">
        <f>ROUND(I100*H100,2)</f>
        <v>0</v>
      </c>
      <c r="K100" s="217" t="s">
        <v>19</v>
      </c>
      <c r="L100" s="46"/>
      <c r="M100" s="222" t="s">
        <v>19</v>
      </c>
      <c r="N100" s="223" t="s">
        <v>44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242</v>
      </c>
      <c r="AT100" s="226" t="s">
        <v>150</v>
      </c>
      <c r="AU100" s="226" t="s">
        <v>82</v>
      </c>
      <c r="AY100" s="19" t="s">
        <v>148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80</v>
      </c>
      <c r="BK100" s="227">
        <f>ROUND(I100*H100,2)</f>
        <v>0</v>
      </c>
      <c r="BL100" s="19" t="s">
        <v>242</v>
      </c>
      <c r="BM100" s="226" t="s">
        <v>992</v>
      </c>
    </row>
    <row r="101" s="2" customFormat="1">
      <c r="A101" s="40"/>
      <c r="B101" s="41"/>
      <c r="C101" s="42"/>
      <c r="D101" s="228" t="s">
        <v>157</v>
      </c>
      <c r="E101" s="42"/>
      <c r="F101" s="229" t="s">
        <v>991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82</v>
      </c>
    </row>
    <row r="102" s="2" customFormat="1" ht="24.15" customHeight="1">
      <c r="A102" s="40"/>
      <c r="B102" s="41"/>
      <c r="C102" s="246" t="s">
        <v>255</v>
      </c>
      <c r="D102" s="246" t="s">
        <v>206</v>
      </c>
      <c r="E102" s="247" t="s">
        <v>993</v>
      </c>
      <c r="F102" s="248" t="s">
        <v>994</v>
      </c>
      <c r="G102" s="249" t="s">
        <v>186</v>
      </c>
      <c r="H102" s="250">
        <v>55.200000000000003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44</v>
      </c>
      <c r="O102" s="86"/>
      <c r="P102" s="224">
        <f>O102*H102</f>
        <v>0</v>
      </c>
      <c r="Q102" s="224">
        <v>0.00021000000000000001</v>
      </c>
      <c r="R102" s="224">
        <f>Q102*H102</f>
        <v>0.011592000000000002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352</v>
      </c>
      <c r="AT102" s="226" t="s">
        <v>206</v>
      </c>
      <c r="AU102" s="226" t="s">
        <v>82</v>
      </c>
      <c r="AY102" s="19" t="s">
        <v>148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80</v>
      </c>
      <c r="BK102" s="227">
        <f>ROUND(I102*H102,2)</f>
        <v>0</v>
      </c>
      <c r="BL102" s="19" t="s">
        <v>242</v>
      </c>
      <c r="BM102" s="226" t="s">
        <v>995</v>
      </c>
    </row>
    <row r="103" s="2" customFormat="1">
      <c r="A103" s="40"/>
      <c r="B103" s="41"/>
      <c r="C103" s="42"/>
      <c r="D103" s="228" t="s">
        <v>157</v>
      </c>
      <c r="E103" s="42"/>
      <c r="F103" s="229" t="s">
        <v>994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157</v>
      </c>
      <c r="AU103" s="19" t="s">
        <v>82</v>
      </c>
    </row>
    <row r="104" s="2" customFormat="1">
      <c r="A104" s="40"/>
      <c r="B104" s="41"/>
      <c r="C104" s="42"/>
      <c r="D104" s="228" t="s">
        <v>210</v>
      </c>
      <c r="E104" s="42"/>
      <c r="F104" s="256" t="s">
        <v>996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210</v>
      </c>
      <c r="AU104" s="19" t="s">
        <v>82</v>
      </c>
    </row>
    <row r="105" s="13" customFormat="1">
      <c r="A105" s="13"/>
      <c r="B105" s="235"/>
      <c r="C105" s="236"/>
      <c r="D105" s="228" t="s">
        <v>161</v>
      </c>
      <c r="E105" s="237" t="s">
        <v>19</v>
      </c>
      <c r="F105" s="238" t="s">
        <v>997</v>
      </c>
      <c r="G105" s="236"/>
      <c r="H105" s="239">
        <v>55.200000000000003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161</v>
      </c>
      <c r="AU105" s="245" t="s">
        <v>82</v>
      </c>
      <c r="AV105" s="13" t="s">
        <v>82</v>
      </c>
      <c r="AW105" s="13" t="s">
        <v>34</v>
      </c>
      <c r="AX105" s="13" t="s">
        <v>80</v>
      </c>
      <c r="AY105" s="245" t="s">
        <v>148</v>
      </c>
    </row>
    <row r="106" s="2" customFormat="1" ht="21.75" customHeight="1">
      <c r="A106" s="40"/>
      <c r="B106" s="41"/>
      <c r="C106" s="215" t="s">
        <v>262</v>
      </c>
      <c r="D106" s="215" t="s">
        <v>150</v>
      </c>
      <c r="E106" s="216" t="s">
        <v>990</v>
      </c>
      <c r="F106" s="217" t="s">
        <v>991</v>
      </c>
      <c r="G106" s="218" t="s">
        <v>186</v>
      </c>
      <c r="H106" s="219">
        <v>11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44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242</v>
      </c>
      <c r="AT106" s="226" t="s">
        <v>150</v>
      </c>
      <c r="AU106" s="226" t="s">
        <v>82</v>
      </c>
      <c r="AY106" s="19" t="s">
        <v>148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80</v>
      </c>
      <c r="BK106" s="227">
        <f>ROUND(I106*H106,2)</f>
        <v>0</v>
      </c>
      <c r="BL106" s="19" t="s">
        <v>242</v>
      </c>
      <c r="BM106" s="226" t="s">
        <v>998</v>
      </c>
    </row>
    <row r="107" s="2" customFormat="1">
      <c r="A107" s="40"/>
      <c r="B107" s="41"/>
      <c r="C107" s="42"/>
      <c r="D107" s="228" t="s">
        <v>157</v>
      </c>
      <c r="E107" s="42"/>
      <c r="F107" s="229" t="s">
        <v>991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157</v>
      </c>
      <c r="AU107" s="19" t="s">
        <v>82</v>
      </c>
    </row>
    <row r="108" s="2" customFormat="1" ht="24.15" customHeight="1">
      <c r="A108" s="40"/>
      <c r="B108" s="41"/>
      <c r="C108" s="246" t="s">
        <v>269</v>
      </c>
      <c r="D108" s="246" t="s">
        <v>206</v>
      </c>
      <c r="E108" s="247" t="s">
        <v>999</v>
      </c>
      <c r="F108" s="248" t="s">
        <v>1000</v>
      </c>
      <c r="G108" s="249" t="s">
        <v>186</v>
      </c>
      <c r="H108" s="250">
        <v>12.65</v>
      </c>
      <c r="I108" s="251"/>
      <c r="J108" s="252">
        <f>ROUND(I108*H108,2)</f>
        <v>0</v>
      </c>
      <c r="K108" s="248" t="s">
        <v>19</v>
      </c>
      <c r="L108" s="253"/>
      <c r="M108" s="254" t="s">
        <v>19</v>
      </c>
      <c r="N108" s="255" t="s">
        <v>44</v>
      </c>
      <c r="O108" s="86"/>
      <c r="P108" s="224">
        <f>O108*H108</f>
        <v>0</v>
      </c>
      <c r="Q108" s="224">
        <v>0.00011</v>
      </c>
      <c r="R108" s="224">
        <f>Q108*H108</f>
        <v>0.0013915000000000002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352</v>
      </c>
      <c r="AT108" s="226" t="s">
        <v>206</v>
      </c>
      <c r="AU108" s="226" t="s">
        <v>82</v>
      </c>
      <c r="AY108" s="19" t="s">
        <v>148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80</v>
      </c>
      <c r="BK108" s="227">
        <f>ROUND(I108*H108,2)</f>
        <v>0</v>
      </c>
      <c r="BL108" s="19" t="s">
        <v>242</v>
      </c>
      <c r="BM108" s="226" t="s">
        <v>1001</v>
      </c>
    </row>
    <row r="109" s="2" customFormat="1">
      <c r="A109" s="40"/>
      <c r="B109" s="41"/>
      <c r="C109" s="42"/>
      <c r="D109" s="228" t="s">
        <v>157</v>
      </c>
      <c r="E109" s="42"/>
      <c r="F109" s="229" t="s">
        <v>1000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82</v>
      </c>
    </row>
    <row r="110" s="2" customFormat="1">
      <c r="A110" s="40"/>
      <c r="B110" s="41"/>
      <c r="C110" s="42"/>
      <c r="D110" s="228" t="s">
        <v>210</v>
      </c>
      <c r="E110" s="42"/>
      <c r="F110" s="256" t="s">
        <v>1002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210</v>
      </c>
      <c r="AU110" s="19" t="s">
        <v>82</v>
      </c>
    </row>
    <row r="111" s="13" customFormat="1">
      <c r="A111" s="13"/>
      <c r="B111" s="235"/>
      <c r="C111" s="236"/>
      <c r="D111" s="228" t="s">
        <v>161</v>
      </c>
      <c r="E111" s="237" t="s">
        <v>19</v>
      </c>
      <c r="F111" s="238" t="s">
        <v>1003</v>
      </c>
      <c r="G111" s="236"/>
      <c r="H111" s="239">
        <v>12.65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161</v>
      </c>
      <c r="AU111" s="245" t="s">
        <v>82</v>
      </c>
      <c r="AV111" s="13" t="s">
        <v>82</v>
      </c>
      <c r="AW111" s="13" t="s">
        <v>34</v>
      </c>
      <c r="AX111" s="13" t="s">
        <v>80</v>
      </c>
      <c r="AY111" s="245" t="s">
        <v>148</v>
      </c>
    </row>
    <row r="112" s="2" customFormat="1" ht="16.5" customHeight="1">
      <c r="A112" s="40"/>
      <c r="B112" s="41"/>
      <c r="C112" s="215" t="s">
        <v>7</v>
      </c>
      <c r="D112" s="215" t="s">
        <v>150</v>
      </c>
      <c r="E112" s="216" t="s">
        <v>1004</v>
      </c>
      <c r="F112" s="217" t="s">
        <v>1005</v>
      </c>
      <c r="G112" s="218" t="s">
        <v>186</v>
      </c>
      <c r="H112" s="219">
        <v>48</v>
      </c>
      <c r="I112" s="220"/>
      <c r="J112" s="221">
        <f>ROUND(I112*H112,2)</f>
        <v>0</v>
      </c>
      <c r="K112" s="217" t="s">
        <v>19</v>
      </c>
      <c r="L112" s="46"/>
      <c r="M112" s="222" t="s">
        <v>19</v>
      </c>
      <c r="N112" s="223" t="s">
        <v>44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242</v>
      </c>
      <c r="AT112" s="226" t="s">
        <v>150</v>
      </c>
      <c r="AU112" s="226" t="s">
        <v>82</v>
      </c>
      <c r="AY112" s="19" t="s">
        <v>148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80</v>
      </c>
      <c r="BK112" s="227">
        <f>ROUND(I112*H112,2)</f>
        <v>0</v>
      </c>
      <c r="BL112" s="19" t="s">
        <v>242</v>
      </c>
      <c r="BM112" s="226" t="s">
        <v>1006</v>
      </c>
    </row>
    <row r="113" s="2" customFormat="1">
      <c r="A113" s="40"/>
      <c r="B113" s="41"/>
      <c r="C113" s="42"/>
      <c r="D113" s="228" t="s">
        <v>157</v>
      </c>
      <c r="E113" s="42"/>
      <c r="F113" s="229" t="s">
        <v>1005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82</v>
      </c>
    </row>
    <row r="114" s="2" customFormat="1" ht="24.15" customHeight="1">
      <c r="A114" s="40"/>
      <c r="B114" s="41"/>
      <c r="C114" s="246" t="s">
        <v>285</v>
      </c>
      <c r="D114" s="246" t="s">
        <v>206</v>
      </c>
      <c r="E114" s="247" t="s">
        <v>1007</v>
      </c>
      <c r="F114" s="248" t="s">
        <v>1008</v>
      </c>
      <c r="G114" s="249" t="s">
        <v>186</v>
      </c>
      <c r="H114" s="250">
        <v>55.200000000000003</v>
      </c>
      <c r="I114" s="251"/>
      <c r="J114" s="252">
        <f>ROUND(I114*H114,2)</f>
        <v>0</v>
      </c>
      <c r="K114" s="248" t="s">
        <v>19</v>
      </c>
      <c r="L114" s="253"/>
      <c r="M114" s="254" t="s">
        <v>19</v>
      </c>
      <c r="N114" s="255" t="s">
        <v>44</v>
      </c>
      <c r="O114" s="86"/>
      <c r="P114" s="224">
        <f>O114*H114</f>
        <v>0</v>
      </c>
      <c r="Q114" s="224">
        <v>0.00032000000000000003</v>
      </c>
      <c r="R114" s="224">
        <f>Q114*H114</f>
        <v>0.017664000000000003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352</v>
      </c>
      <c r="AT114" s="226" t="s">
        <v>206</v>
      </c>
      <c r="AU114" s="226" t="s">
        <v>82</v>
      </c>
      <c r="AY114" s="19" t="s">
        <v>148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80</v>
      </c>
      <c r="BK114" s="227">
        <f>ROUND(I114*H114,2)</f>
        <v>0</v>
      </c>
      <c r="BL114" s="19" t="s">
        <v>242</v>
      </c>
      <c r="BM114" s="226" t="s">
        <v>1009</v>
      </c>
    </row>
    <row r="115" s="2" customFormat="1">
      <c r="A115" s="40"/>
      <c r="B115" s="41"/>
      <c r="C115" s="42"/>
      <c r="D115" s="228" t="s">
        <v>157</v>
      </c>
      <c r="E115" s="42"/>
      <c r="F115" s="229" t="s">
        <v>1008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82</v>
      </c>
    </row>
    <row r="116" s="2" customFormat="1">
      <c r="A116" s="40"/>
      <c r="B116" s="41"/>
      <c r="C116" s="42"/>
      <c r="D116" s="228" t="s">
        <v>210</v>
      </c>
      <c r="E116" s="42"/>
      <c r="F116" s="256" t="s">
        <v>1010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210</v>
      </c>
      <c r="AU116" s="19" t="s">
        <v>82</v>
      </c>
    </row>
    <row r="117" s="13" customFormat="1">
      <c r="A117" s="13"/>
      <c r="B117" s="235"/>
      <c r="C117" s="236"/>
      <c r="D117" s="228" t="s">
        <v>161</v>
      </c>
      <c r="E117" s="237" t="s">
        <v>19</v>
      </c>
      <c r="F117" s="238" t="s">
        <v>997</v>
      </c>
      <c r="G117" s="236"/>
      <c r="H117" s="239">
        <v>55.200000000000003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161</v>
      </c>
      <c r="AU117" s="245" t="s">
        <v>82</v>
      </c>
      <c r="AV117" s="13" t="s">
        <v>82</v>
      </c>
      <c r="AW117" s="13" t="s">
        <v>34</v>
      </c>
      <c r="AX117" s="13" t="s">
        <v>80</v>
      </c>
      <c r="AY117" s="245" t="s">
        <v>148</v>
      </c>
    </row>
    <row r="118" s="2" customFormat="1" ht="16.5" customHeight="1">
      <c r="A118" s="40"/>
      <c r="B118" s="41"/>
      <c r="C118" s="215" t="s">
        <v>292</v>
      </c>
      <c r="D118" s="215" t="s">
        <v>150</v>
      </c>
      <c r="E118" s="216" t="s">
        <v>1004</v>
      </c>
      <c r="F118" s="217" t="s">
        <v>1005</v>
      </c>
      <c r="G118" s="218" t="s">
        <v>186</v>
      </c>
      <c r="H118" s="219">
        <v>158</v>
      </c>
      <c r="I118" s="220"/>
      <c r="J118" s="221">
        <f>ROUND(I118*H118,2)</f>
        <v>0</v>
      </c>
      <c r="K118" s="217" t="s">
        <v>19</v>
      </c>
      <c r="L118" s="46"/>
      <c r="M118" s="222" t="s">
        <v>19</v>
      </c>
      <c r="N118" s="223" t="s">
        <v>44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242</v>
      </c>
      <c r="AT118" s="226" t="s">
        <v>150</v>
      </c>
      <c r="AU118" s="226" t="s">
        <v>82</v>
      </c>
      <c r="AY118" s="19" t="s">
        <v>148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80</v>
      </c>
      <c r="BK118" s="227">
        <f>ROUND(I118*H118,2)</f>
        <v>0</v>
      </c>
      <c r="BL118" s="19" t="s">
        <v>242</v>
      </c>
      <c r="BM118" s="226" t="s">
        <v>1011</v>
      </c>
    </row>
    <row r="119" s="2" customFormat="1">
      <c r="A119" s="40"/>
      <c r="B119" s="41"/>
      <c r="C119" s="42"/>
      <c r="D119" s="228" t="s">
        <v>157</v>
      </c>
      <c r="E119" s="42"/>
      <c r="F119" s="229" t="s">
        <v>1005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82</v>
      </c>
    </row>
    <row r="120" s="2" customFormat="1" ht="24.15" customHeight="1">
      <c r="A120" s="40"/>
      <c r="B120" s="41"/>
      <c r="C120" s="246" t="s">
        <v>297</v>
      </c>
      <c r="D120" s="246" t="s">
        <v>206</v>
      </c>
      <c r="E120" s="247" t="s">
        <v>1012</v>
      </c>
      <c r="F120" s="248" t="s">
        <v>1013</v>
      </c>
      <c r="G120" s="249" t="s">
        <v>186</v>
      </c>
      <c r="H120" s="250">
        <v>181.69999999999999</v>
      </c>
      <c r="I120" s="251"/>
      <c r="J120" s="252">
        <f>ROUND(I120*H120,2)</f>
        <v>0</v>
      </c>
      <c r="K120" s="248" t="s">
        <v>19</v>
      </c>
      <c r="L120" s="253"/>
      <c r="M120" s="254" t="s">
        <v>19</v>
      </c>
      <c r="N120" s="255" t="s">
        <v>44</v>
      </c>
      <c r="O120" s="86"/>
      <c r="P120" s="224">
        <f>O120*H120</f>
        <v>0</v>
      </c>
      <c r="Q120" s="224">
        <v>0.00012999999999999999</v>
      </c>
      <c r="R120" s="224">
        <f>Q120*H120</f>
        <v>0.023620999999999996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352</v>
      </c>
      <c r="AT120" s="226" t="s">
        <v>206</v>
      </c>
      <c r="AU120" s="226" t="s">
        <v>82</v>
      </c>
      <c r="AY120" s="19" t="s">
        <v>148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80</v>
      </c>
      <c r="BK120" s="227">
        <f>ROUND(I120*H120,2)</f>
        <v>0</v>
      </c>
      <c r="BL120" s="19" t="s">
        <v>242</v>
      </c>
      <c r="BM120" s="226" t="s">
        <v>1014</v>
      </c>
    </row>
    <row r="121" s="2" customFormat="1">
      <c r="A121" s="40"/>
      <c r="B121" s="41"/>
      <c r="C121" s="42"/>
      <c r="D121" s="228" t="s">
        <v>157</v>
      </c>
      <c r="E121" s="42"/>
      <c r="F121" s="229" t="s">
        <v>1013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82</v>
      </c>
    </row>
    <row r="122" s="2" customFormat="1">
      <c r="A122" s="40"/>
      <c r="B122" s="41"/>
      <c r="C122" s="42"/>
      <c r="D122" s="228" t="s">
        <v>210</v>
      </c>
      <c r="E122" s="42"/>
      <c r="F122" s="256" t="s">
        <v>1015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210</v>
      </c>
      <c r="AU122" s="19" t="s">
        <v>82</v>
      </c>
    </row>
    <row r="123" s="13" customFormat="1">
      <c r="A123" s="13"/>
      <c r="B123" s="235"/>
      <c r="C123" s="236"/>
      <c r="D123" s="228" t="s">
        <v>161</v>
      </c>
      <c r="E123" s="237" t="s">
        <v>19</v>
      </c>
      <c r="F123" s="238" t="s">
        <v>1016</v>
      </c>
      <c r="G123" s="236"/>
      <c r="H123" s="239">
        <v>181.69999999999999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161</v>
      </c>
      <c r="AU123" s="245" t="s">
        <v>82</v>
      </c>
      <c r="AV123" s="13" t="s">
        <v>82</v>
      </c>
      <c r="AW123" s="13" t="s">
        <v>34</v>
      </c>
      <c r="AX123" s="13" t="s">
        <v>80</v>
      </c>
      <c r="AY123" s="245" t="s">
        <v>148</v>
      </c>
    </row>
    <row r="124" s="2" customFormat="1" ht="16.5" customHeight="1">
      <c r="A124" s="40"/>
      <c r="B124" s="41"/>
      <c r="C124" s="215" t="s">
        <v>303</v>
      </c>
      <c r="D124" s="215" t="s">
        <v>150</v>
      </c>
      <c r="E124" s="216" t="s">
        <v>1004</v>
      </c>
      <c r="F124" s="217" t="s">
        <v>1005</v>
      </c>
      <c r="G124" s="218" t="s">
        <v>186</v>
      </c>
      <c r="H124" s="219">
        <v>253</v>
      </c>
      <c r="I124" s="220"/>
      <c r="J124" s="221">
        <f>ROUND(I124*H124,2)</f>
        <v>0</v>
      </c>
      <c r="K124" s="217" t="s">
        <v>19</v>
      </c>
      <c r="L124" s="46"/>
      <c r="M124" s="222" t="s">
        <v>19</v>
      </c>
      <c r="N124" s="223" t="s">
        <v>44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242</v>
      </c>
      <c r="AT124" s="226" t="s">
        <v>150</v>
      </c>
      <c r="AU124" s="226" t="s">
        <v>82</v>
      </c>
      <c r="AY124" s="19" t="s">
        <v>148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80</v>
      </c>
      <c r="BK124" s="227">
        <f>ROUND(I124*H124,2)</f>
        <v>0</v>
      </c>
      <c r="BL124" s="19" t="s">
        <v>242</v>
      </c>
      <c r="BM124" s="226" t="s">
        <v>1017</v>
      </c>
    </row>
    <row r="125" s="2" customFormat="1">
      <c r="A125" s="40"/>
      <c r="B125" s="41"/>
      <c r="C125" s="42"/>
      <c r="D125" s="228" t="s">
        <v>157</v>
      </c>
      <c r="E125" s="42"/>
      <c r="F125" s="229" t="s">
        <v>1005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157</v>
      </c>
      <c r="AU125" s="19" t="s">
        <v>82</v>
      </c>
    </row>
    <row r="126" s="2" customFormat="1" ht="24.15" customHeight="1">
      <c r="A126" s="40"/>
      <c r="B126" s="41"/>
      <c r="C126" s="246" t="s">
        <v>310</v>
      </c>
      <c r="D126" s="246" t="s">
        <v>206</v>
      </c>
      <c r="E126" s="247" t="s">
        <v>1018</v>
      </c>
      <c r="F126" s="248" t="s">
        <v>1019</v>
      </c>
      <c r="G126" s="249" t="s">
        <v>186</v>
      </c>
      <c r="H126" s="250">
        <v>290.94999999999999</v>
      </c>
      <c r="I126" s="251"/>
      <c r="J126" s="252">
        <f>ROUND(I126*H126,2)</f>
        <v>0</v>
      </c>
      <c r="K126" s="248" t="s">
        <v>19</v>
      </c>
      <c r="L126" s="253"/>
      <c r="M126" s="254" t="s">
        <v>19</v>
      </c>
      <c r="N126" s="255" t="s">
        <v>44</v>
      </c>
      <c r="O126" s="86"/>
      <c r="P126" s="224">
        <f>O126*H126</f>
        <v>0</v>
      </c>
      <c r="Q126" s="224">
        <v>0.00017000000000000001</v>
      </c>
      <c r="R126" s="224">
        <f>Q126*H126</f>
        <v>0.049461499999999999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352</v>
      </c>
      <c r="AT126" s="226" t="s">
        <v>206</v>
      </c>
      <c r="AU126" s="226" t="s">
        <v>82</v>
      </c>
      <c r="AY126" s="19" t="s">
        <v>148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80</v>
      </c>
      <c r="BK126" s="227">
        <f>ROUND(I126*H126,2)</f>
        <v>0</v>
      </c>
      <c r="BL126" s="19" t="s">
        <v>242</v>
      </c>
      <c r="BM126" s="226" t="s">
        <v>1020</v>
      </c>
    </row>
    <row r="127" s="2" customFormat="1">
      <c r="A127" s="40"/>
      <c r="B127" s="41"/>
      <c r="C127" s="42"/>
      <c r="D127" s="228" t="s">
        <v>157</v>
      </c>
      <c r="E127" s="42"/>
      <c r="F127" s="229" t="s">
        <v>1019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157</v>
      </c>
      <c r="AU127" s="19" t="s">
        <v>82</v>
      </c>
    </row>
    <row r="128" s="2" customFormat="1">
      <c r="A128" s="40"/>
      <c r="B128" s="41"/>
      <c r="C128" s="42"/>
      <c r="D128" s="228" t="s">
        <v>210</v>
      </c>
      <c r="E128" s="42"/>
      <c r="F128" s="256" t="s">
        <v>1021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210</v>
      </c>
      <c r="AU128" s="19" t="s">
        <v>82</v>
      </c>
    </row>
    <row r="129" s="13" customFormat="1">
      <c r="A129" s="13"/>
      <c r="B129" s="235"/>
      <c r="C129" s="236"/>
      <c r="D129" s="228" t="s">
        <v>161</v>
      </c>
      <c r="E129" s="237" t="s">
        <v>19</v>
      </c>
      <c r="F129" s="238" t="s">
        <v>1022</v>
      </c>
      <c r="G129" s="236"/>
      <c r="H129" s="239">
        <v>290.94999999999999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161</v>
      </c>
      <c r="AU129" s="245" t="s">
        <v>82</v>
      </c>
      <c r="AV129" s="13" t="s">
        <v>82</v>
      </c>
      <c r="AW129" s="13" t="s">
        <v>34</v>
      </c>
      <c r="AX129" s="13" t="s">
        <v>80</v>
      </c>
      <c r="AY129" s="245" t="s">
        <v>148</v>
      </c>
    </row>
    <row r="130" s="2" customFormat="1" ht="16.5" customHeight="1">
      <c r="A130" s="40"/>
      <c r="B130" s="41"/>
      <c r="C130" s="215" t="s">
        <v>80</v>
      </c>
      <c r="D130" s="215" t="s">
        <v>150</v>
      </c>
      <c r="E130" s="216" t="s">
        <v>1023</v>
      </c>
      <c r="F130" s="217" t="s">
        <v>1024</v>
      </c>
      <c r="G130" s="218" t="s">
        <v>186</v>
      </c>
      <c r="H130" s="219">
        <v>9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44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242</v>
      </c>
      <c r="AT130" s="226" t="s">
        <v>150</v>
      </c>
      <c r="AU130" s="226" t="s">
        <v>82</v>
      </c>
      <c r="AY130" s="19" t="s">
        <v>148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80</v>
      </c>
      <c r="BK130" s="227">
        <f>ROUND(I130*H130,2)</f>
        <v>0</v>
      </c>
      <c r="BL130" s="19" t="s">
        <v>242</v>
      </c>
      <c r="BM130" s="226" t="s">
        <v>1025</v>
      </c>
    </row>
    <row r="131" s="2" customFormat="1">
      <c r="A131" s="40"/>
      <c r="B131" s="41"/>
      <c r="C131" s="42"/>
      <c r="D131" s="228" t="s">
        <v>157</v>
      </c>
      <c r="E131" s="42"/>
      <c r="F131" s="229" t="s">
        <v>1024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157</v>
      </c>
      <c r="AU131" s="19" t="s">
        <v>82</v>
      </c>
    </row>
    <row r="132" s="2" customFormat="1" ht="24.15" customHeight="1">
      <c r="A132" s="40"/>
      <c r="B132" s="41"/>
      <c r="C132" s="246" t="s">
        <v>82</v>
      </c>
      <c r="D132" s="246" t="s">
        <v>206</v>
      </c>
      <c r="E132" s="247" t="s">
        <v>1026</v>
      </c>
      <c r="F132" s="248" t="s">
        <v>1027</v>
      </c>
      <c r="G132" s="249" t="s">
        <v>186</v>
      </c>
      <c r="H132" s="250">
        <v>10.35</v>
      </c>
      <c r="I132" s="251"/>
      <c r="J132" s="252">
        <f>ROUND(I132*H132,2)</f>
        <v>0</v>
      </c>
      <c r="K132" s="248" t="s">
        <v>19</v>
      </c>
      <c r="L132" s="253"/>
      <c r="M132" s="254" t="s">
        <v>19</v>
      </c>
      <c r="N132" s="255" t="s">
        <v>44</v>
      </c>
      <c r="O132" s="86"/>
      <c r="P132" s="224">
        <f>O132*H132</f>
        <v>0</v>
      </c>
      <c r="Q132" s="224">
        <v>0.00046000000000000001</v>
      </c>
      <c r="R132" s="224">
        <f>Q132*H132</f>
        <v>0.0047609999999999996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352</v>
      </c>
      <c r="AT132" s="226" t="s">
        <v>206</v>
      </c>
      <c r="AU132" s="226" t="s">
        <v>82</v>
      </c>
      <c r="AY132" s="19" t="s">
        <v>148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80</v>
      </c>
      <c r="BK132" s="227">
        <f>ROUND(I132*H132,2)</f>
        <v>0</v>
      </c>
      <c r="BL132" s="19" t="s">
        <v>242</v>
      </c>
      <c r="BM132" s="226" t="s">
        <v>1028</v>
      </c>
    </row>
    <row r="133" s="2" customFormat="1">
      <c r="A133" s="40"/>
      <c r="B133" s="41"/>
      <c r="C133" s="42"/>
      <c r="D133" s="228" t="s">
        <v>157</v>
      </c>
      <c r="E133" s="42"/>
      <c r="F133" s="229" t="s">
        <v>1027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82</v>
      </c>
    </row>
    <row r="134" s="2" customFormat="1">
      <c r="A134" s="40"/>
      <c r="B134" s="41"/>
      <c r="C134" s="42"/>
      <c r="D134" s="228" t="s">
        <v>210</v>
      </c>
      <c r="E134" s="42"/>
      <c r="F134" s="256" t="s">
        <v>1029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210</v>
      </c>
      <c r="AU134" s="19" t="s">
        <v>82</v>
      </c>
    </row>
    <row r="135" s="13" customFormat="1">
      <c r="A135" s="13"/>
      <c r="B135" s="235"/>
      <c r="C135" s="236"/>
      <c r="D135" s="228" t="s">
        <v>161</v>
      </c>
      <c r="E135" s="237" t="s">
        <v>19</v>
      </c>
      <c r="F135" s="238" t="s">
        <v>1030</v>
      </c>
      <c r="G135" s="236"/>
      <c r="H135" s="239">
        <v>10.35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161</v>
      </c>
      <c r="AU135" s="245" t="s">
        <v>82</v>
      </c>
      <c r="AV135" s="13" t="s">
        <v>82</v>
      </c>
      <c r="AW135" s="13" t="s">
        <v>34</v>
      </c>
      <c r="AX135" s="13" t="s">
        <v>80</v>
      </c>
      <c r="AY135" s="245" t="s">
        <v>148</v>
      </c>
    </row>
    <row r="136" s="2" customFormat="1" ht="16.5" customHeight="1">
      <c r="A136" s="40"/>
      <c r="B136" s="41"/>
      <c r="C136" s="215" t="s">
        <v>99</v>
      </c>
      <c r="D136" s="215" t="s">
        <v>150</v>
      </c>
      <c r="E136" s="216" t="s">
        <v>1031</v>
      </c>
      <c r="F136" s="217" t="s">
        <v>1032</v>
      </c>
      <c r="G136" s="218" t="s">
        <v>179</v>
      </c>
      <c r="H136" s="219">
        <v>2</v>
      </c>
      <c r="I136" s="220"/>
      <c r="J136" s="221">
        <f>ROUND(I136*H136,2)</f>
        <v>0</v>
      </c>
      <c r="K136" s="217" t="s">
        <v>19</v>
      </c>
      <c r="L136" s="46"/>
      <c r="M136" s="222" t="s">
        <v>19</v>
      </c>
      <c r="N136" s="223" t="s">
        <v>44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242</v>
      </c>
      <c r="AT136" s="226" t="s">
        <v>150</v>
      </c>
      <c r="AU136" s="226" t="s">
        <v>82</v>
      </c>
      <c r="AY136" s="19" t="s">
        <v>148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80</v>
      </c>
      <c r="BK136" s="227">
        <f>ROUND(I136*H136,2)</f>
        <v>0</v>
      </c>
      <c r="BL136" s="19" t="s">
        <v>242</v>
      </c>
      <c r="BM136" s="226" t="s">
        <v>1033</v>
      </c>
    </row>
    <row r="137" s="2" customFormat="1">
      <c r="A137" s="40"/>
      <c r="B137" s="41"/>
      <c r="C137" s="42"/>
      <c r="D137" s="228" t="s">
        <v>157</v>
      </c>
      <c r="E137" s="42"/>
      <c r="F137" s="229" t="s">
        <v>1032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157</v>
      </c>
      <c r="AU137" s="19" t="s">
        <v>82</v>
      </c>
    </row>
    <row r="138" s="2" customFormat="1" ht="16.5" customHeight="1">
      <c r="A138" s="40"/>
      <c r="B138" s="41"/>
      <c r="C138" s="246" t="s">
        <v>670</v>
      </c>
      <c r="D138" s="246" t="s">
        <v>206</v>
      </c>
      <c r="E138" s="247" t="s">
        <v>1034</v>
      </c>
      <c r="F138" s="248" t="s">
        <v>1035</v>
      </c>
      <c r="G138" s="249" t="s">
        <v>179</v>
      </c>
      <c r="H138" s="250">
        <v>1</v>
      </c>
      <c r="I138" s="251"/>
      <c r="J138" s="252">
        <f>ROUND(I138*H138,2)</f>
        <v>0</v>
      </c>
      <c r="K138" s="248" t="s">
        <v>19</v>
      </c>
      <c r="L138" s="253"/>
      <c r="M138" s="254" t="s">
        <v>19</v>
      </c>
      <c r="N138" s="255" t="s">
        <v>44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352</v>
      </c>
      <c r="AT138" s="226" t="s">
        <v>206</v>
      </c>
      <c r="AU138" s="226" t="s">
        <v>82</v>
      </c>
      <c r="AY138" s="19" t="s">
        <v>148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80</v>
      </c>
      <c r="BK138" s="227">
        <f>ROUND(I138*H138,2)</f>
        <v>0</v>
      </c>
      <c r="BL138" s="19" t="s">
        <v>242</v>
      </c>
      <c r="BM138" s="226" t="s">
        <v>1036</v>
      </c>
    </row>
    <row r="139" s="2" customFormat="1">
      <c r="A139" s="40"/>
      <c r="B139" s="41"/>
      <c r="C139" s="42"/>
      <c r="D139" s="228" t="s">
        <v>157</v>
      </c>
      <c r="E139" s="42"/>
      <c r="F139" s="229" t="s">
        <v>1035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157</v>
      </c>
      <c r="AU139" s="19" t="s">
        <v>82</v>
      </c>
    </row>
    <row r="140" s="2" customFormat="1">
      <c r="A140" s="40"/>
      <c r="B140" s="41"/>
      <c r="C140" s="42"/>
      <c r="D140" s="228" t="s">
        <v>210</v>
      </c>
      <c r="E140" s="42"/>
      <c r="F140" s="256" t="s">
        <v>1037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210</v>
      </c>
      <c r="AU140" s="19" t="s">
        <v>82</v>
      </c>
    </row>
    <row r="141" s="2" customFormat="1" ht="16.5" customHeight="1">
      <c r="A141" s="40"/>
      <c r="B141" s="41"/>
      <c r="C141" s="246" t="s">
        <v>169</v>
      </c>
      <c r="D141" s="246" t="s">
        <v>206</v>
      </c>
      <c r="E141" s="247" t="s">
        <v>1038</v>
      </c>
      <c r="F141" s="248" t="s">
        <v>1039</v>
      </c>
      <c r="G141" s="249" t="s">
        <v>179</v>
      </c>
      <c r="H141" s="250">
        <v>1</v>
      </c>
      <c r="I141" s="251"/>
      <c r="J141" s="252">
        <f>ROUND(I141*H141,2)</f>
        <v>0</v>
      </c>
      <c r="K141" s="248" t="s">
        <v>19</v>
      </c>
      <c r="L141" s="253"/>
      <c r="M141" s="254" t="s">
        <v>19</v>
      </c>
      <c r="N141" s="255" t="s">
        <v>44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352</v>
      </c>
      <c r="AT141" s="226" t="s">
        <v>206</v>
      </c>
      <c r="AU141" s="226" t="s">
        <v>82</v>
      </c>
      <c r="AY141" s="19" t="s">
        <v>148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80</v>
      </c>
      <c r="BK141" s="227">
        <f>ROUND(I141*H141,2)</f>
        <v>0</v>
      </c>
      <c r="BL141" s="19" t="s">
        <v>242</v>
      </c>
      <c r="BM141" s="226" t="s">
        <v>1040</v>
      </c>
    </row>
    <row r="142" s="2" customFormat="1">
      <c r="A142" s="40"/>
      <c r="B142" s="41"/>
      <c r="C142" s="42"/>
      <c r="D142" s="228" t="s">
        <v>157</v>
      </c>
      <c r="E142" s="42"/>
      <c r="F142" s="229" t="s">
        <v>1039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157</v>
      </c>
      <c r="AU142" s="19" t="s">
        <v>82</v>
      </c>
    </row>
    <row r="143" s="2" customFormat="1">
      <c r="A143" s="40"/>
      <c r="B143" s="41"/>
      <c r="C143" s="42"/>
      <c r="D143" s="228" t="s">
        <v>210</v>
      </c>
      <c r="E143" s="42"/>
      <c r="F143" s="256" t="s">
        <v>1041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210</v>
      </c>
      <c r="AU143" s="19" t="s">
        <v>82</v>
      </c>
    </row>
    <row r="144" s="2" customFormat="1" ht="24.15" customHeight="1">
      <c r="A144" s="40"/>
      <c r="B144" s="41"/>
      <c r="C144" s="215" t="s">
        <v>183</v>
      </c>
      <c r="D144" s="215" t="s">
        <v>150</v>
      </c>
      <c r="E144" s="216" t="s">
        <v>1042</v>
      </c>
      <c r="F144" s="217" t="s">
        <v>1043</v>
      </c>
      <c r="G144" s="218" t="s">
        <v>179</v>
      </c>
      <c r="H144" s="219">
        <v>18</v>
      </c>
      <c r="I144" s="220"/>
      <c r="J144" s="221">
        <f>ROUND(I144*H144,2)</f>
        <v>0</v>
      </c>
      <c r="K144" s="217" t="s">
        <v>19</v>
      </c>
      <c r="L144" s="46"/>
      <c r="M144" s="222" t="s">
        <v>19</v>
      </c>
      <c r="N144" s="223" t="s">
        <v>44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242</v>
      </c>
      <c r="AT144" s="226" t="s">
        <v>150</v>
      </c>
      <c r="AU144" s="226" t="s">
        <v>82</v>
      </c>
      <c r="AY144" s="19" t="s">
        <v>148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80</v>
      </c>
      <c r="BK144" s="227">
        <f>ROUND(I144*H144,2)</f>
        <v>0</v>
      </c>
      <c r="BL144" s="19" t="s">
        <v>242</v>
      </c>
      <c r="BM144" s="226" t="s">
        <v>1044</v>
      </c>
    </row>
    <row r="145" s="2" customFormat="1">
      <c r="A145" s="40"/>
      <c r="B145" s="41"/>
      <c r="C145" s="42"/>
      <c r="D145" s="228" t="s">
        <v>157</v>
      </c>
      <c r="E145" s="42"/>
      <c r="F145" s="229" t="s">
        <v>1043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82</v>
      </c>
    </row>
    <row r="146" s="2" customFormat="1" ht="16.5" customHeight="1">
      <c r="A146" s="40"/>
      <c r="B146" s="41"/>
      <c r="C146" s="246" t="s">
        <v>205</v>
      </c>
      <c r="D146" s="246" t="s">
        <v>206</v>
      </c>
      <c r="E146" s="247" t="s">
        <v>1045</v>
      </c>
      <c r="F146" s="248" t="s">
        <v>1046</v>
      </c>
      <c r="G146" s="249" t="s">
        <v>179</v>
      </c>
      <c r="H146" s="250">
        <v>18</v>
      </c>
      <c r="I146" s="251"/>
      <c r="J146" s="252">
        <f>ROUND(I146*H146,2)</f>
        <v>0</v>
      </c>
      <c r="K146" s="248" t="s">
        <v>19</v>
      </c>
      <c r="L146" s="253"/>
      <c r="M146" s="254" t="s">
        <v>19</v>
      </c>
      <c r="N146" s="255" t="s">
        <v>44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352</v>
      </c>
      <c r="AT146" s="226" t="s">
        <v>206</v>
      </c>
      <c r="AU146" s="226" t="s">
        <v>82</v>
      </c>
      <c r="AY146" s="19" t="s">
        <v>148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80</v>
      </c>
      <c r="BK146" s="227">
        <f>ROUND(I146*H146,2)</f>
        <v>0</v>
      </c>
      <c r="BL146" s="19" t="s">
        <v>242</v>
      </c>
      <c r="BM146" s="226" t="s">
        <v>1047</v>
      </c>
    </row>
    <row r="147" s="2" customFormat="1">
      <c r="A147" s="40"/>
      <c r="B147" s="41"/>
      <c r="C147" s="42"/>
      <c r="D147" s="228" t="s">
        <v>157</v>
      </c>
      <c r="E147" s="42"/>
      <c r="F147" s="229" t="s">
        <v>1046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157</v>
      </c>
      <c r="AU147" s="19" t="s">
        <v>82</v>
      </c>
    </row>
    <row r="148" s="2" customFormat="1" ht="16.5" customHeight="1">
      <c r="A148" s="40"/>
      <c r="B148" s="41"/>
      <c r="C148" s="215" t="s">
        <v>8</v>
      </c>
      <c r="D148" s="215" t="s">
        <v>150</v>
      </c>
      <c r="E148" s="216" t="s">
        <v>82</v>
      </c>
      <c r="F148" s="217" t="s">
        <v>1048</v>
      </c>
      <c r="G148" s="218" t="s">
        <v>179</v>
      </c>
      <c r="H148" s="219">
        <v>2</v>
      </c>
      <c r="I148" s="220"/>
      <c r="J148" s="221">
        <f>ROUND(I148*H148,2)</f>
        <v>0</v>
      </c>
      <c r="K148" s="217" t="s">
        <v>19</v>
      </c>
      <c r="L148" s="46"/>
      <c r="M148" s="222" t="s">
        <v>19</v>
      </c>
      <c r="N148" s="223" t="s">
        <v>44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242</v>
      </c>
      <c r="AT148" s="226" t="s">
        <v>150</v>
      </c>
      <c r="AU148" s="226" t="s">
        <v>82</v>
      </c>
      <c r="AY148" s="19" t="s">
        <v>148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80</v>
      </c>
      <c r="BK148" s="227">
        <f>ROUND(I148*H148,2)</f>
        <v>0</v>
      </c>
      <c r="BL148" s="19" t="s">
        <v>242</v>
      </c>
      <c r="BM148" s="226" t="s">
        <v>1049</v>
      </c>
    </row>
    <row r="149" s="2" customFormat="1">
      <c r="A149" s="40"/>
      <c r="B149" s="41"/>
      <c r="C149" s="42"/>
      <c r="D149" s="228" t="s">
        <v>157</v>
      </c>
      <c r="E149" s="42"/>
      <c r="F149" s="229" t="s">
        <v>1048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157</v>
      </c>
      <c r="AU149" s="19" t="s">
        <v>82</v>
      </c>
    </row>
    <row r="150" s="2" customFormat="1" ht="16.5" customHeight="1">
      <c r="A150" s="40"/>
      <c r="B150" s="41"/>
      <c r="C150" s="246" t="s">
        <v>224</v>
      </c>
      <c r="D150" s="246" t="s">
        <v>206</v>
      </c>
      <c r="E150" s="247" t="s">
        <v>1050</v>
      </c>
      <c r="F150" s="248" t="s">
        <v>1051</v>
      </c>
      <c r="G150" s="249" t="s">
        <v>179</v>
      </c>
      <c r="H150" s="250">
        <v>2</v>
      </c>
      <c r="I150" s="251"/>
      <c r="J150" s="252">
        <f>ROUND(I150*H150,2)</f>
        <v>0</v>
      </c>
      <c r="K150" s="248" t="s">
        <v>19</v>
      </c>
      <c r="L150" s="253"/>
      <c r="M150" s="254" t="s">
        <v>19</v>
      </c>
      <c r="N150" s="255" t="s">
        <v>44</v>
      </c>
      <c r="O150" s="86"/>
      <c r="P150" s="224">
        <f>O150*H150</f>
        <v>0</v>
      </c>
      <c r="Q150" s="224">
        <v>0.00080000000000000004</v>
      </c>
      <c r="R150" s="224">
        <f>Q150*H150</f>
        <v>0.0016000000000000001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352</v>
      </c>
      <c r="AT150" s="226" t="s">
        <v>206</v>
      </c>
      <c r="AU150" s="226" t="s">
        <v>82</v>
      </c>
      <c r="AY150" s="19" t="s">
        <v>148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80</v>
      </c>
      <c r="BK150" s="227">
        <f>ROUND(I150*H150,2)</f>
        <v>0</v>
      </c>
      <c r="BL150" s="19" t="s">
        <v>242</v>
      </c>
      <c r="BM150" s="226" t="s">
        <v>1052</v>
      </c>
    </row>
    <row r="151" s="2" customFormat="1">
      <c r="A151" s="40"/>
      <c r="B151" s="41"/>
      <c r="C151" s="42"/>
      <c r="D151" s="228" t="s">
        <v>157</v>
      </c>
      <c r="E151" s="42"/>
      <c r="F151" s="229" t="s">
        <v>1051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82</v>
      </c>
    </row>
    <row r="152" s="2" customFormat="1" ht="16.5" customHeight="1">
      <c r="A152" s="40"/>
      <c r="B152" s="41"/>
      <c r="C152" s="215" t="s">
        <v>420</v>
      </c>
      <c r="D152" s="215" t="s">
        <v>150</v>
      </c>
      <c r="E152" s="216" t="s">
        <v>1053</v>
      </c>
      <c r="F152" s="217" t="s">
        <v>1054</v>
      </c>
      <c r="G152" s="218" t="s">
        <v>179</v>
      </c>
      <c r="H152" s="219">
        <v>1</v>
      </c>
      <c r="I152" s="220"/>
      <c r="J152" s="221">
        <f>ROUND(I152*H152,2)</f>
        <v>0</v>
      </c>
      <c r="K152" s="217" t="s">
        <v>19</v>
      </c>
      <c r="L152" s="46"/>
      <c r="M152" s="222" t="s">
        <v>19</v>
      </c>
      <c r="N152" s="223" t="s">
        <v>44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242</v>
      </c>
      <c r="AT152" s="226" t="s">
        <v>150</v>
      </c>
      <c r="AU152" s="226" t="s">
        <v>82</v>
      </c>
      <c r="AY152" s="19" t="s">
        <v>148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80</v>
      </c>
      <c r="BK152" s="227">
        <f>ROUND(I152*H152,2)</f>
        <v>0</v>
      </c>
      <c r="BL152" s="19" t="s">
        <v>242</v>
      </c>
      <c r="BM152" s="226" t="s">
        <v>1055</v>
      </c>
    </row>
    <row r="153" s="2" customFormat="1">
      <c r="A153" s="40"/>
      <c r="B153" s="41"/>
      <c r="C153" s="42"/>
      <c r="D153" s="228" t="s">
        <v>157</v>
      </c>
      <c r="E153" s="42"/>
      <c r="F153" s="229" t="s">
        <v>1054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157</v>
      </c>
      <c r="AU153" s="19" t="s">
        <v>82</v>
      </c>
    </row>
    <row r="154" s="12" customFormat="1" ht="22.8" customHeight="1">
      <c r="A154" s="12"/>
      <c r="B154" s="199"/>
      <c r="C154" s="200"/>
      <c r="D154" s="201" t="s">
        <v>72</v>
      </c>
      <c r="E154" s="213" t="s">
        <v>1056</v>
      </c>
      <c r="F154" s="213" t="s">
        <v>1057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SUM(P155:P191)</f>
        <v>0</v>
      </c>
      <c r="Q154" s="207"/>
      <c r="R154" s="208">
        <f>SUM(R155:R191)</f>
        <v>0.061345000000000004</v>
      </c>
      <c r="S154" s="207"/>
      <c r="T154" s="209">
        <f>SUM(T155:T191)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82</v>
      </c>
      <c r="AT154" s="211" t="s">
        <v>72</v>
      </c>
      <c r="AU154" s="211" t="s">
        <v>80</v>
      </c>
      <c r="AY154" s="210" t="s">
        <v>148</v>
      </c>
      <c r="BK154" s="212">
        <f>SUM(BK155:BK191)</f>
        <v>0</v>
      </c>
    </row>
    <row r="155" s="2" customFormat="1" ht="16.5" customHeight="1">
      <c r="A155" s="40"/>
      <c r="B155" s="41"/>
      <c r="C155" s="215" t="s">
        <v>319</v>
      </c>
      <c r="D155" s="215" t="s">
        <v>150</v>
      </c>
      <c r="E155" s="216" t="s">
        <v>1058</v>
      </c>
      <c r="F155" s="217" t="s">
        <v>1059</v>
      </c>
      <c r="G155" s="218" t="s">
        <v>186</v>
      </c>
      <c r="H155" s="219">
        <v>21</v>
      </c>
      <c r="I155" s="220"/>
      <c r="J155" s="221">
        <f>ROUND(I155*H155,2)</f>
        <v>0</v>
      </c>
      <c r="K155" s="217" t="s">
        <v>19</v>
      </c>
      <c r="L155" s="46"/>
      <c r="M155" s="222" t="s">
        <v>19</v>
      </c>
      <c r="N155" s="223" t="s">
        <v>44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242</v>
      </c>
      <c r="AT155" s="226" t="s">
        <v>150</v>
      </c>
      <c r="AU155" s="226" t="s">
        <v>82</v>
      </c>
      <c r="AY155" s="19" t="s">
        <v>148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80</v>
      </c>
      <c r="BK155" s="227">
        <f>ROUND(I155*H155,2)</f>
        <v>0</v>
      </c>
      <c r="BL155" s="19" t="s">
        <v>242</v>
      </c>
      <c r="BM155" s="226" t="s">
        <v>1060</v>
      </c>
    </row>
    <row r="156" s="2" customFormat="1">
      <c r="A156" s="40"/>
      <c r="B156" s="41"/>
      <c r="C156" s="42"/>
      <c r="D156" s="228" t="s">
        <v>157</v>
      </c>
      <c r="E156" s="42"/>
      <c r="F156" s="229" t="s">
        <v>1059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157</v>
      </c>
      <c r="AU156" s="19" t="s">
        <v>82</v>
      </c>
    </row>
    <row r="157" s="2" customFormat="1" ht="16.5" customHeight="1">
      <c r="A157" s="40"/>
      <c r="B157" s="41"/>
      <c r="C157" s="246" t="s">
        <v>329</v>
      </c>
      <c r="D157" s="246" t="s">
        <v>206</v>
      </c>
      <c r="E157" s="247" t="s">
        <v>1061</v>
      </c>
      <c r="F157" s="248" t="s">
        <v>1062</v>
      </c>
      <c r="G157" s="249" t="s">
        <v>186</v>
      </c>
      <c r="H157" s="250">
        <v>22.050000000000001</v>
      </c>
      <c r="I157" s="251"/>
      <c r="J157" s="252">
        <f>ROUND(I157*H157,2)</f>
        <v>0</v>
      </c>
      <c r="K157" s="248" t="s">
        <v>19</v>
      </c>
      <c r="L157" s="253"/>
      <c r="M157" s="254" t="s">
        <v>19</v>
      </c>
      <c r="N157" s="255" t="s">
        <v>44</v>
      </c>
      <c r="O157" s="86"/>
      <c r="P157" s="224">
        <f>O157*H157</f>
        <v>0</v>
      </c>
      <c r="Q157" s="224">
        <v>0.00010000000000000001</v>
      </c>
      <c r="R157" s="224">
        <f>Q157*H157</f>
        <v>0.0022050000000000004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352</v>
      </c>
      <c r="AT157" s="226" t="s">
        <v>206</v>
      </c>
      <c r="AU157" s="226" t="s">
        <v>82</v>
      </c>
      <c r="AY157" s="19" t="s">
        <v>148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80</v>
      </c>
      <c r="BK157" s="227">
        <f>ROUND(I157*H157,2)</f>
        <v>0</v>
      </c>
      <c r="BL157" s="19" t="s">
        <v>242</v>
      </c>
      <c r="BM157" s="226" t="s">
        <v>1063</v>
      </c>
    </row>
    <row r="158" s="2" customFormat="1">
      <c r="A158" s="40"/>
      <c r="B158" s="41"/>
      <c r="C158" s="42"/>
      <c r="D158" s="228" t="s">
        <v>157</v>
      </c>
      <c r="E158" s="42"/>
      <c r="F158" s="229" t="s">
        <v>1062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157</v>
      </c>
      <c r="AU158" s="19" t="s">
        <v>82</v>
      </c>
    </row>
    <row r="159" s="2" customFormat="1">
      <c r="A159" s="40"/>
      <c r="B159" s="41"/>
      <c r="C159" s="42"/>
      <c r="D159" s="228" t="s">
        <v>210</v>
      </c>
      <c r="E159" s="42"/>
      <c r="F159" s="256" t="s">
        <v>1064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210</v>
      </c>
      <c r="AU159" s="19" t="s">
        <v>82</v>
      </c>
    </row>
    <row r="160" s="13" customFormat="1">
      <c r="A160" s="13"/>
      <c r="B160" s="235"/>
      <c r="C160" s="236"/>
      <c r="D160" s="228" t="s">
        <v>161</v>
      </c>
      <c r="E160" s="237" t="s">
        <v>19</v>
      </c>
      <c r="F160" s="238" t="s">
        <v>1065</v>
      </c>
      <c r="G160" s="236"/>
      <c r="H160" s="239">
        <v>22.050000000000001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161</v>
      </c>
      <c r="AU160" s="245" t="s">
        <v>82</v>
      </c>
      <c r="AV160" s="13" t="s">
        <v>82</v>
      </c>
      <c r="AW160" s="13" t="s">
        <v>34</v>
      </c>
      <c r="AX160" s="13" t="s">
        <v>80</v>
      </c>
      <c r="AY160" s="245" t="s">
        <v>148</v>
      </c>
    </row>
    <row r="161" s="2" customFormat="1" ht="16.5" customHeight="1">
      <c r="A161" s="40"/>
      <c r="B161" s="41"/>
      <c r="C161" s="215" t="s">
        <v>336</v>
      </c>
      <c r="D161" s="215" t="s">
        <v>150</v>
      </c>
      <c r="E161" s="216" t="s">
        <v>1066</v>
      </c>
      <c r="F161" s="217" t="s">
        <v>1067</v>
      </c>
      <c r="G161" s="218" t="s">
        <v>179</v>
      </c>
      <c r="H161" s="219">
        <v>40</v>
      </c>
      <c r="I161" s="220"/>
      <c r="J161" s="221">
        <f>ROUND(I161*H161,2)</f>
        <v>0</v>
      </c>
      <c r="K161" s="217" t="s">
        <v>19</v>
      </c>
      <c r="L161" s="46"/>
      <c r="M161" s="222" t="s">
        <v>19</v>
      </c>
      <c r="N161" s="223" t="s">
        <v>44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242</v>
      </c>
      <c r="AT161" s="226" t="s">
        <v>150</v>
      </c>
      <c r="AU161" s="226" t="s">
        <v>82</v>
      </c>
      <c r="AY161" s="19" t="s">
        <v>148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80</v>
      </c>
      <c r="BK161" s="227">
        <f>ROUND(I161*H161,2)</f>
        <v>0</v>
      </c>
      <c r="BL161" s="19" t="s">
        <v>242</v>
      </c>
      <c r="BM161" s="226" t="s">
        <v>1068</v>
      </c>
    </row>
    <row r="162" s="2" customFormat="1">
      <c r="A162" s="40"/>
      <c r="B162" s="41"/>
      <c r="C162" s="42"/>
      <c r="D162" s="228" t="s">
        <v>157</v>
      </c>
      <c r="E162" s="42"/>
      <c r="F162" s="229" t="s">
        <v>1067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157</v>
      </c>
      <c r="AU162" s="19" t="s">
        <v>82</v>
      </c>
    </row>
    <row r="163" s="2" customFormat="1" ht="16.5" customHeight="1">
      <c r="A163" s="40"/>
      <c r="B163" s="41"/>
      <c r="C163" s="246" t="s">
        <v>343</v>
      </c>
      <c r="D163" s="246" t="s">
        <v>206</v>
      </c>
      <c r="E163" s="247" t="s">
        <v>1069</v>
      </c>
      <c r="F163" s="248" t="s">
        <v>1070</v>
      </c>
      <c r="G163" s="249" t="s">
        <v>179</v>
      </c>
      <c r="H163" s="250">
        <v>40</v>
      </c>
      <c r="I163" s="251"/>
      <c r="J163" s="252">
        <f>ROUND(I163*H163,2)</f>
        <v>0</v>
      </c>
      <c r="K163" s="248" t="s">
        <v>19</v>
      </c>
      <c r="L163" s="253"/>
      <c r="M163" s="254" t="s">
        <v>19</v>
      </c>
      <c r="N163" s="255" t="s">
        <v>44</v>
      </c>
      <c r="O163" s="86"/>
      <c r="P163" s="224">
        <f>O163*H163</f>
        <v>0</v>
      </c>
      <c r="Q163" s="224">
        <v>1.0000000000000001E-05</v>
      </c>
      <c r="R163" s="224">
        <f>Q163*H163</f>
        <v>0.00040000000000000002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352</v>
      </c>
      <c r="AT163" s="226" t="s">
        <v>206</v>
      </c>
      <c r="AU163" s="226" t="s">
        <v>82</v>
      </c>
      <c r="AY163" s="19" t="s">
        <v>148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80</v>
      </c>
      <c r="BK163" s="227">
        <f>ROUND(I163*H163,2)</f>
        <v>0</v>
      </c>
      <c r="BL163" s="19" t="s">
        <v>242</v>
      </c>
      <c r="BM163" s="226" t="s">
        <v>1071</v>
      </c>
    </row>
    <row r="164" s="2" customFormat="1">
      <c r="A164" s="40"/>
      <c r="B164" s="41"/>
      <c r="C164" s="42"/>
      <c r="D164" s="228" t="s">
        <v>157</v>
      </c>
      <c r="E164" s="42"/>
      <c r="F164" s="229" t="s">
        <v>1070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157</v>
      </c>
      <c r="AU164" s="19" t="s">
        <v>82</v>
      </c>
    </row>
    <row r="165" s="2" customFormat="1" ht="16.5" customHeight="1">
      <c r="A165" s="40"/>
      <c r="B165" s="41"/>
      <c r="C165" s="215" t="s">
        <v>349</v>
      </c>
      <c r="D165" s="215" t="s">
        <v>150</v>
      </c>
      <c r="E165" s="216" t="s">
        <v>1072</v>
      </c>
      <c r="F165" s="217" t="s">
        <v>1073</v>
      </c>
      <c r="G165" s="218" t="s">
        <v>186</v>
      </c>
      <c r="H165" s="219">
        <v>370</v>
      </c>
      <c r="I165" s="220"/>
      <c r="J165" s="221">
        <f>ROUND(I165*H165,2)</f>
        <v>0</v>
      </c>
      <c r="K165" s="217" t="s">
        <v>19</v>
      </c>
      <c r="L165" s="46"/>
      <c r="M165" s="222" t="s">
        <v>19</v>
      </c>
      <c r="N165" s="223" t="s">
        <v>44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242</v>
      </c>
      <c r="AT165" s="226" t="s">
        <v>150</v>
      </c>
      <c r="AU165" s="226" t="s">
        <v>82</v>
      </c>
      <c r="AY165" s="19" t="s">
        <v>148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80</v>
      </c>
      <c r="BK165" s="227">
        <f>ROUND(I165*H165,2)</f>
        <v>0</v>
      </c>
      <c r="BL165" s="19" t="s">
        <v>242</v>
      </c>
      <c r="BM165" s="226" t="s">
        <v>1074</v>
      </c>
    </row>
    <row r="166" s="2" customFormat="1">
      <c r="A166" s="40"/>
      <c r="B166" s="41"/>
      <c r="C166" s="42"/>
      <c r="D166" s="228" t="s">
        <v>157</v>
      </c>
      <c r="E166" s="42"/>
      <c r="F166" s="229" t="s">
        <v>1073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82</v>
      </c>
    </row>
    <row r="167" s="14" customFormat="1">
      <c r="A167" s="14"/>
      <c r="B167" s="257"/>
      <c r="C167" s="258"/>
      <c r="D167" s="228" t="s">
        <v>161</v>
      </c>
      <c r="E167" s="259" t="s">
        <v>19</v>
      </c>
      <c r="F167" s="260" t="s">
        <v>482</v>
      </c>
      <c r="G167" s="258"/>
      <c r="H167" s="261">
        <v>0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161</v>
      </c>
      <c r="AU167" s="267" t="s">
        <v>82</v>
      </c>
      <c r="AV167" s="14" t="s">
        <v>155</v>
      </c>
      <c r="AW167" s="14" t="s">
        <v>34</v>
      </c>
      <c r="AX167" s="14" t="s">
        <v>73</v>
      </c>
      <c r="AY167" s="267" t="s">
        <v>148</v>
      </c>
    </row>
    <row r="168" s="15" customFormat="1">
      <c r="A168" s="15"/>
      <c r="B168" s="276"/>
      <c r="C168" s="277"/>
      <c r="D168" s="228" t="s">
        <v>161</v>
      </c>
      <c r="E168" s="278" t="s">
        <v>19</v>
      </c>
      <c r="F168" s="279" t="s">
        <v>1075</v>
      </c>
      <c r="G168" s="277"/>
      <c r="H168" s="278" t="s">
        <v>19</v>
      </c>
      <c r="I168" s="280"/>
      <c r="J168" s="277"/>
      <c r="K168" s="277"/>
      <c r="L168" s="281"/>
      <c r="M168" s="282"/>
      <c r="N168" s="283"/>
      <c r="O168" s="283"/>
      <c r="P168" s="283"/>
      <c r="Q168" s="283"/>
      <c r="R168" s="283"/>
      <c r="S168" s="283"/>
      <c r="T168" s="28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5" t="s">
        <v>161</v>
      </c>
      <c r="AU168" s="285" t="s">
        <v>82</v>
      </c>
      <c r="AV168" s="15" t="s">
        <v>80</v>
      </c>
      <c r="AW168" s="15" t="s">
        <v>34</v>
      </c>
      <c r="AX168" s="15" t="s">
        <v>73</v>
      </c>
      <c r="AY168" s="285" t="s">
        <v>148</v>
      </c>
    </row>
    <row r="169" s="13" customFormat="1">
      <c r="A169" s="13"/>
      <c r="B169" s="235"/>
      <c r="C169" s="236"/>
      <c r="D169" s="228" t="s">
        <v>161</v>
      </c>
      <c r="E169" s="237" t="s">
        <v>19</v>
      </c>
      <c r="F169" s="238" t="s">
        <v>1076</v>
      </c>
      <c r="G169" s="236"/>
      <c r="H169" s="239">
        <v>370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161</v>
      </c>
      <c r="AU169" s="245" t="s">
        <v>82</v>
      </c>
      <c r="AV169" s="13" t="s">
        <v>82</v>
      </c>
      <c r="AW169" s="13" t="s">
        <v>34</v>
      </c>
      <c r="AX169" s="13" t="s">
        <v>73</v>
      </c>
      <c r="AY169" s="245" t="s">
        <v>148</v>
      </c>
    </row>
    <row r="170" s="14" customFormat="1">
      <c r="A170" s="14"/>
      <c r="B170" s="257"/>
      <c r="C170" s="258"/>
      <c r="D170" s="228" t="s">
        <v>161</v>
      </c>
      <c r="E170" s="259" t="s">
        <v>19</v>
      </c>
      <c r="F170" s="260" t="s">
        <v>482</v>
      </c>
      <c r="G170" s="258"/>
      <c r="H170" s="261">
        <v>370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161</v>
      </c>
      <c r="AU170" s="267" t="s">
        <v>82</v>
      </c>
      <c r="AV170" s="14" t="s">
        <v>155</v>
      </c>
      <c r="AW170" s="14" t="s">
        <v>34</v>
      </c>
      <c r="AX170" s="14" t="s">
        <v>80</v>
      </c>
      <c r="AY170" s="267" t="s">
        <v>148</v>
      </c>
    </row>
    <row r="171" s="2" customFormat="1" ht="16.5" customHeight="1">
      <c r="A171" s="40"/>
      <c r="B171" s="41"/>
      <c r="C171" s="246" t="s">
        <v>352</v>
      </c>
      <c r="D171" s="246" t="s">
        <v>206</v>
      </c>
      <c r="E171" s="247" t="s">
        <v>1077</v>
      </c>
      <c r="F171" s="248" t="s">
        <v>1078</v>
      </c>
      <c r="G171" s="249" t="s">
        <v>186</v>
      </c>
      <c r="H171" s="250">
        <v>444</v>
      </c>
      <c r="I171" s="251"/>
      <c r="J171" s="252">
        <f>ROUND(I171*H171,2)</f>
        <v>0</v>
      </c>
      <c r="K171" s="248" t="s">
        <v>19</v>
      </c>
      <c r="L171" s="253"/>
      <c r="M171" s="254" t="s">
        <v>19</v>
      </c>
      <c r="N171" s="255" t="s">
        <v>44</v>
      </c>
      <c r="O171" s="86"/>
      <c r="P171" s="224">
        <f>O171*H171</f>
        <v>0</v>
      </c>
      <c r="Q171" s="224">
        <v>6.0000000000000002E-05</v>
      </c>
      <c r="R171" s="224">
        <f>Q171*H171</f>
        <v>0.02664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352</v>
      </c>
      <c r="AT171" s="226" t="s">
        <v>206</v>
      </c>
      <c r="AU171" s="226" t="s">
        <v>82</v>
      </c>
      <c r="AY171" s="19" t="s">
        <v>148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80</v>
      </c>
      <c r="BK171" s="227">
        <f>ROUND(I171*H171,2)</f>
        <v>0</v>
      </c>
      <c r="BL171" s="19" t="s">
        <v>242</v>
      </c>
      <c r="BM171" s="226" t="s">
        <v>1079</v>
      </c>
    </row>
    <row r="172" s="2" customFormat="1">
      <c r="A172" s="40"/>
      <c r="B172" s="41"/>
      <c r="C172" s="42"/>
      <c r="D172" s="228" t="s">
        <v>157</v>
      </c>
      <c r="E172" s="42"/>
      <c r="F172" s="229" t="s">
        <v>1078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157</v>
      </c>
      <c r="AU172" s="19" t="s">
        <v>82</v>
      </c>
    </row>
    <row r="173" s="13" customFormat="1">
      <c r="A173" s="13"/>
      <c r="B173" s="235"/>
      <c r="C173" s="236"/>
      <c r="D173" s="228" t="s">
        <v>161</v>
      </c>
      <c r="E173" s="237" t="s">
        <v>19</v>
      </c>
      <c r="F173" s="238" t="s">
        <v>1080</v>
      </c>
      <c r="G173" s="236"/>
      <c r="H173" s="239">
        <v>444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161</v>
      </c>
      <c r="AU173" s="245" t="s">
        <v>82</v>
      </c>
      <c r="AV173" s="13" t="s">
        <v>82</v>
      </c>
      <c r="AW173" s="13" t="s">
        <v>34</v>
      </c>
      <c r="AX173" s="13" t="s">
        <v>80</v>
      </c>
      <c r="AY173" s="245" t="s">
        <v>148</v>
      </c>
    </row>
    <row r="174" s="2" customFormat="1" ht="16.5" customHeight="1">
      <c r="A174" s="40"/>
      <c r="B174" s="41"/>
      <c r="C174" s="215" t="s">
        <v>370</v>
      </c>
      <c r="D174" s="215" t="s">
        <v>150</v>
      </c>
      <c r="E174" s="216" t="s">
        <v>1081</v>
      </c>
      <c r="F174" s="217" t="s">
        <v>1082</v>
      </c>
      <c r="G174" s="218" t="s">
        <v>179</v>
      </c>
      <c r="H174" s="219">
        <v>18</v>
      </c>
      <c r="I174" s="220"/>
      <c r="J174" s="221">
        <f>ROUND(I174*H174,2)</f>
        <v>0</v>
      </c>
      <c r="K174" s="217" t="s">
        <v>19</v>
      </c>
      <c r="L174" s="46"/>
      <c r="M174" s="222" t="s">
        <v>19</v>
      </c>
      <c r="N174" s="223" t="s">
        <v>44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242</v>
      </c>
      <c r="AT174" s="226" t="s">
        <v>150</v>
      </c>
      <c r="AU174" s="226" t="s">
        <v>82</v>
      </c>
      <c r="AY174" s="19" t="s">
        <v>148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80</v>
      </c>
      <c r="BK174" s="227">
        <f>ROUND(I174*H174,2)</f>
        <v>0</v>
      </c>
      <c r="BL174" s="19" t="s">
        <v>242</v>
      </c>
      <c r="BM174" s="226" t="s">
        <v>1083</v>
      </c>
    </row>
    <row r="175" s="2" customFormat="1">
      <c r="A175" s="40"/>
      <c r="B175" s="41"/>
      <c r="C175" s="42"/>
      <c r="D175" s="228" t="s">
        <v>157</v>
      </c>
      <c r="E175" s="42"/>
      <c r="F175" s="229" t="s">
        <v>1082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157</v>
      </c>
      <c r="AU175" s="19" t="s">
        <v>82</v>
      </c>
    </row>
    <row r="176" s="2" customFormat="1" ht="16.5" customHeight="1">
      <c r="A176" s="40"/>
      <c r="B176" s="41"/>
      <c r="C176" s="246" t="s">
        <v>376</v>
      </c>
      <c r="D176" s="246" t="s">
        <v>206</v>
      </c>
      <c r="E176" s="247" t="s">
        <v>1084</v>
      </c>
      <c r="F176" s="248" t="s">
        <v>1085</v>
      </c>
      <c r="G176" s="249" t="s">
        <v>179</v>
      </c>
      <c r="H176" s="250">
        <v>9</v>
      </c>
      <c r="I176" s="251"/>
      <c r="J176" s="252">
        <f>ROUND(I176*H176,2)</f>
        <v>0</v>
      </c>
      <c r="K176" s="248" t="s">
        <v>19</v>
      </c>
      <c r="L176" s="253"/>
      <c r="M176" s="254" t="s">
        <v>19</v>
      </c>
      <c r="N176" s="255" t="s">
        <v>44</v>
      </c>
      <c r="O176" s="86"/>
      <c r="P176" s="224">
        <f>O176*H176</f>
        <v>0</v>
      </c>
      <c r="Q176" s="224">
        <v>0.00010000000000000001</v>
      </c>
      <c r="R176" s="224">
        <f>Q176*H176</f>
        <v>0.00090000000000000008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352</v>
      </c>
      <c r="AT176" s="226" t="s">
        <v>206</v>
      </c>
      <c r="AU176" s="226" t="s">
        <v>82</v>
      </c>
      <c r="AY176" s="19" t="s">
        <v>148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80</v>
      </c>
      <c r="BK176" s="227">
        <f>ROUND(I176*H176,2)</f>
        <v>0</v>
      </c>
      <c r="BL176" s="19" t="s">
        <v>242</v>
      </c>
      <c r="BM176" s="226" t="s">
        <v>1086</v>
      </c>
    </row>
    <row r="177" s="2" customFormat="1">
      <c r="A177" s="40"/>
      <c r="B177" s="41"/>
      <c r="C177" s="42"/>
      <c r="D177" s="228" t="s">
        <v>157</v>
      </c>
      <c r="E177" s="42"/>
      <c r="F177" s="229" t="s">
        <v>1085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157</v>
      </c>
      <c r="AU177" s="19" t="s">
        <v>82</v>
      </c>
    </row>
    <row r="178" s="2" customFormat="1" ht="16.5" customHeight="1">
      <c r="A178" s="40"/>
      <c r="B178" s="41"/>
      <c r="C178" s="246" t="s">
        <v>381</v>
      </c>
      <c r="D178" s="246" t="s">
        <v>206</v>
      </c>
      <c r="E178" s="247" t="s">
        <v>1087</v>
      </c>
      <c r="F178" s="248" t="s">
        <v>1088</v>
      </c>
      <c r="G178" s="249" t="s">
        <v>179</v>
      </c>
      <c r="H178" s="250">
        <v>9</v>
      </c>
      <c r="I178" s="251"/>
      <c r="J178" s="252">
        <f>ROUND(I178*H178,2)</f>
        <v>0</v>
      </c>
      <c r="K178" s="248" t="s">
        <v>19</v>
      </c>
      <c r="L178" s="253"/>
      <c r="M178" s="254" t="s">
        <v>19</v>
      </c>
      <c r="N178" s="255" t="s">
        <v>44</v>
      </c>
      <c r="O178" s="86"/>
      <c r="P178" s="224">
        <f>O178*H178</f>
        <v>0</v>
      </c>
      <c r="Q178" s="224">
        <v>0.00010000000000000001</v>
      </c>
      <c r="R178" s="224">
        <f>Q178*H178</f>
        <v>0.00090000000000000008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352</v>
      </c>
      <c r="AT178" s="226" t="s">
        <v>206</v>
      </c>
      <c r="AU178" s="226" t="s">
        <v>82</v>
      </c>
      <c r="AY178" s="19" t="s">
        <v>148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80</v>
      </c>
      <c r="BK178" s="227">
        <f>ROUND(I178*H178,2)</f>
        <v>0</v>
      </c>
      <c r="BL178" s="19" t="s">
        <v>242</v>
      </c>
      <c r="BM178" s="226" t="s">
        <v>1089</v>
      </c>
    </row>
    <row r="179" s="2" customFormat="1">
      <c r="A179" s="40"/>
      <c r="B179" s="41"/>
      <c r="C179" s="42"/>
      <c r="D179" s="228" t="s">
        <v>157</v>
      </c>
      <c r="E179" s="42"/>
      <c r="F179" s="229" t="s">
        <v>1088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157</v>
      </c>
      <c r="AU179" s="19" t="s">
        <v>82</v>
      </c>
    </row>
    <row r="180" s="2" customFormat="1" ht="16.5" customHeight="1">
      <c r="A180" s="40"/>
      <c r="B180" s="41"/>
      <c r="C180" s="215" t="s">
        <v>387</v>
      </c>
      <c r="D180" s="215" t="s">
        <v>150</v>
      </c>
      <c r="E180" s="216" t="s">
        <v>1090</v>
      </c>
      <c r="F180" s="217" t="s">
        <v>1091</v>
      </c>
      <c r="G180" s="218" t="s">
        <v>179</v>
      </c>
      <c r="H180" s="219">
        <v>1</v>
      </c>
      <c r="I180" s="220"/>
      <c r="J180" s="221">
        <f>ROUND(I180*H180,2)</f>
        <v>0</v>
      </c>
      <c r="K180" s="217" t="s">
        <v>19</v>
      </c>
      <c r="L180" s="46"/>
      <c r="M180" s="222" t="s">
        <v>19</v>
      </c>
      <c r="N180" s="223" t="s">
        <v>44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242</v>
      </c>
      <c r="AT180" s="226" t="s">
        <v>150</v>
      </c>
      <c r="AU180" s="226" t="s">
        <v>82</v>
      </c>
      <c r="AY180" s="19" t="s">
        <v>148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80</v>
      </c>
      <c r="BK180" s="227">
        <f>ROUND(I180*H180,2)</f>
        <v>0</v>
      </c>
      <c r="BL180" s="19" t="s">
        <v>242</v>
      </c>
      <c r="BM180" s="226" t="s">
        <v>1092</v>
      </c>
    </row>
    <row r="181" s="2" customFormat="1">
      <c r="A181" s="40"/>
      <c r="B181" s="41"/>
      <c r="C181" s="42"/>
      <c r="D181" s="228" t="s">
        <v>157</v>
      </c>
      <c r="E181" s="42"/>
      <c r="F181" s="229" t="s">
        <v>1091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157</v>
      </c>
      <c r="AU181" s="19" t="s">
        <v>82</v>
      </c>
    </row>
    <row r="182" s="2" customFormat="1" ht="16.5" customHeight="1">
      <c r="A182" s="40"/>
      <c r="B182" s="41"/>
      <c r="C182" s="246" t="s">
        <v>392</v>
      </c>
      <c r="D182" s="246" t="s">
        <v>206</v>
      </c>
      <c r="E182" s="247" t="s">
        <v>1093</v>
      </c>
      <c r="F182" s="248" t="s">
        <v>1094</v>
      </c>
      <c r="G182" s="249" t="s">
        <v>179</v>
      </c>
      <c r="H182" s="250">
        <v>1</v>
      </c>
      <c r="I182" s="251"/>
      <c r="J182" s="252">
        <f>ROUND(I182*H182,2)</f>
        <v>0</v>
      </c>
      <c r="K182" s="248" t="s">
        <v>19</v>
      </c>
      <c r="L182" s="253"/>
      <c r="M182" s="254" t="s">
        <v>19</v>
      </c>
      <c r="N182" s="255" t="s">
        <v>44</v>
      </c>
      <c r="O182" s="86"/>
      <c r="P182" s="224">
        <f>O182*H182</f>
        <v>0</v>
      </c>
      <c r="Q182" s="224">
        <v>0.030300000000000001</v>
      </c>
      <c r="R182" s="224">
        <f>Q182*H182</f>
        <v>0.030300000000000001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352</v>
      </c>
      <c r="AT182" s="226" t="s">
        <v>206</v>
      </c>
      <c r="AU182" s="226" t="s">
        <v>82</v>
      </c>
      <c r="AY182" s="19" t="s">
        <v>148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80</v>
      </c>
      <c r="BK182" s="227">
        <f>ROUND(I182*H182,2)</f>
        <v>0</v>
      </c>
      <c r="BL182" s="19" t="s">
        <v>242</v>
      </c>
      <c r="BM182" s="226" t="s">
        <v>1095</v>
      </c>
    </row>
    <row r="183" s="2" customFormat="1">
      <c r="A183" s="40"/>
      <c r="B183" s="41"/>
      <c r="C183" s="42"/>
      <c r="D183" s="228" t="s">
        <v>157</v>
      </c>
      <c r="E183" s="42"/>
      <c r="F183" s="229" t="s">
        <v>1094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157</v>
      </c>
      <c r="AU183" s="19" t="s">
        <v>82</v>
      </c>
    </row>
    <row r="184" s="2" customFormat="1" ht="16.5" customHeight="1">
      <c r="A184" s="40"/>
      <c r="B184" s="41"/>
      <c r="C184" s="215" t="s">
        <v>237</v>
      </c>
      <c r="D184" s="215" t="s">
        <v>150</v>
      </c>
      <c r="E184" s="216" t="s">
        <v>1096</v>
      </c>
      <c r="F184" s="217" t="s">
        <v>1097</v>
      </c>
      <c r="G184" s="218" t="s">
        <v>179</v>
      </c>
      <c r="H184" s="219">
        <v>3</v>
      </c>
      <c r="I184" s="220"/>
      <c r="J184" s="221">
        <f>ROUND(I184*H184,2)</f>
        <v>0</v>
      </c>
      <c r="K184" s="217" t="s">
        <v>19</v>
      </c>
      <c r="L184" s="46"/>
      <c r="M184" s="222" t="s">
        <v>19</v>
      </c>
      <c r="N184" s="223" t="s">
        <v>44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242</v>
      </c>
      <c r="AT184" s="226" t="s">
        <v>150</v>
      </c>
      <c r="AU184" s="226" t="s">
        <v>82</v>
      </c>
      <c r="AY184" s="19" t="s">
        <v>148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80</v>
      </c>
      <c r="BK184" s="227">
        <f>ROUND(I184*H184,2)</f>
        <v>0</v>
      </c>
      <c r="BL184" s="19" t="s">
        <v>242</v>
      </c>
      <c r="BM184" s="226" t="s">
        <v>1098</v>
      </c>
    </row>
    <row r="185" s="2" customFormat="1">
      <c r="A185" s="40"/>
      <c r="B185" s="41"/>
      <c r="C185" s="42"/>
      <c r="D185" s="228" t="s">
        <v>157</v>
      </c>
      <c r="E185" s="42"/>
      <c r="F185" s="229" t="s">
        <v>1097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157</v>
      </c>
      <c r="AU185" s="19" t="s">
        <v>82</v>
      </c>
    </row>
    <row r="186" s="2" customFormat="1" ht="16.5" customHeight="1">
      <c r="A186" s="40"/>
      <c r="B186" s="41"/>
      <c r="C186" s="246" t="s">
        <v>242</v>
      </c>
      <c r="D186" s="246" t="s">
        <v>206</v>
      </c>
      <c r="E186" s="247" t="s">
        <v>1099</v>
      </c>
      <c r="F186" s="248" t="s">
        <v>1100</v>
      </c>
      <c r="G186" s="249" t="s">
        <v>179</v>
      </c>
      <c r="H186" s="250">
        <v>3</v>
      </c>
      <c r="I186" s="251"/>
      <c r="J186" s="252">
        <f>ROUND(I186*H186,2)</f>
        <v>0</v>
      </c>
      <c r="K186" s="248" t="s">
        <v>19</v>
      </c>
      <c r="L186" s="253"/>
      <c r="M186" s="254" t="s">
        <v>19</v>
      </c>
      <c r="N186" s="255" t="s">
        <v>44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352</v>
      </c>
      <c r="AT186" s="226" t="s">
        <v>206</v>
      </c>
      <c r="AU186" s="226" t="s">
        <v>82</v>
      </c>
      <c r="AY186" s="19" t="s">
        <v>148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80</v>
      </c>
      <c r="BK186" s="227">
        <f>ROUND(I186*H186,2)</f>
        <v>0</v>
      </c>
      <c r="BL186" s="19" t="s">
        <v>242</v>
      </c>
      <c r="BM186" s="226" t="s">
        <v>1101</v>
      </c>
    </row>
    <row r="187" s="2" customFormat="1">
      <c r="A187" s="40"/>
      <c r="B187" s="41"/>
      <c r="C187" s="42"/>
      <c r="D187" s="228" t="s">
        <v>157</v>
      </c>
      <c r="E187" s="42"/>
      <c r="F187" s="229" t="s">
        <v>1100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157</v>
      </c>
      <c r="AU187" s="19" t="s">
        <v>82</v>
      </c>
    </row>
    <row r="188" s="2" customFormat="1" ht="16.5" customHeight="1">
      <c r="A188" s="40"/>
      <c r="B188" s="41"/>
      <c r="C188" s="215" t="s">
        <v>398</v>
      </c>
      <c r="D188" s="215" t="s">
        <v>150</v>
      </c>
      <c r="E188" s="216" t="s">
        <v>1102</v>
      </c>
      <c r="F188" s="217" t="s">
        <v>1103</v>
      </c>
      <c r="G188" s="218" t="s">
        <v>179</v>
      </c>
      <c r="H188" s="219">
        <v>9</v>
      </c>
      <c r="I188" s="220"/>
      <c r="J188" s="221">
        <f>ROUND(I188*H188,2)</f>
        <v>0</v>
      </c>
      <c r="K188" s="217" t="s">
        <v>19</v>
      </c>
      <c r="L188" s="46"/>
      <c r="M188" s="222" t="s">
        <v>19</v>
      </c>
      <c r="N188" s="223" t="s">
        <v>44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242</v>
      </c>
      <c r="AT188" s="226" t="s">
        <v>150</v>
      </c>
      <c r="AU188" s="226" t="s">
        <v>82</v>
      </c>
      <c r="AY188" s="19" t="s">
        <v>148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80</v>
      </c>
      <c r="BK188" s="227">
        <f>ROUND(I188*H188,2)</f>
        <v>0</v>
      </c>
      <c r="BL188" s="19" t="s">
        <v>242</v>
      </c>
      <c r="BM188" s="226" t="s">
        <v>1104</v>
      </c>
    </row>
    <row r="189" s="2" customFormat="1">
      <c r="A189" s="40"/>
      <c r="B189" s="41"/>
      <c r="C189" s="42"/>
      <c r="D189" s="228" t="s">
        <v>157</v>
      </c>
      <c r="E189" s="42"/>
      <c r="F189" s="229" t="s">
        <v>1103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157</v>
      </c>
      <c r="AU189" s="19" t="s">
        <v>82</v>
      </c>
    </row>
    <row r="190" s="2" customFormat="1" ht="16.5" customHeight="1">
      <c r="A190" s="40"/>
      <c r="B190" s="41"/>
      <c r="C190" s="215" t="s">
        <v>413</v>
      </c>
      <c r="D190" s="215" t="s">
        <v>150</v>
      </c>
      <c r="E190" s="216" t="s">
        <v>1105</v>
      </c>
      <c r="F190" s="217" t="s">
        <v>1106</v>
      </c>
      <c r="G190" s="218" t="s">
        <v>179</v>
      </c>
      <c r="H190" s="219">
        <v>18</v>
      </c>
      <c r="I190" s="220"/>
      <c r="J190" s="221">
        <f>ROUND(I190*H190,2)</f>
        <v>0</v>
      </c>
      <c r="K190" s="217" t="s">
        <v>19</v>
      </c>
      <c r="L190" s="46"/>
      <c r="M190" s="222" t="s">
        <v>19</v>
      </c>
      <c r="N190" s="223" t="s">
        <v>44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242</v>
      </c>
      <c r="AT190" s="226" t="s">
        <v>150</v>
      </c>
      <c r="AU190" s="226" t="s">
        <v>82</v>
      </c>
      <c r="AY190" s="19" t="s">
        <v>148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80</v>
      </c>
      <c r="BK190" s="227">
        <f>ROUND(I190*H190,2)</f>
        <v>0</v>
      </c>
      <c r="BL190" s="19" t="s">
        <v>242</v>
      </c>
      <c r="BM190" s="226" t="s">
        <v>1107</v>
      </c>
    </row>
    <row r="191" s="2" customFormat="1">
      <c r="A191" s="40"/>
      <c r="B191" s="41"/>
      <c r="C191" s="42"/>
      <c r="D191" s="228" t="s">
        <v>157</v>
      </c>
      <c r="E191" s="42"/>
      <c r="F191" s="229" t="s">
        <v>1106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157</v>
      </c>
      <c r="AU191" s="19" t="s">
        <v>82</v>
      </c>
    </row>
    <row r="192" s="12" customFormat="1" ht="25.92" customHeight="1">
      <c r="A192" s="12"/>
      <c r="B192" s="199"/>
      <c r="C192" s="200"/>
      <c r="D192" s="201" t="s">
        <v>72</v>
      </c>
      <c r="E192" s="202" t="s">
        <v>651</v>
      </c>
      <c r="F192" s="202" t="s">
        <v>652</v>
      </c>
      <c r="G192" s="200"/>
      <c r="H192" s="200"/>
      <c r="I192" s="203"/>
      <c r="J192" s="204">
        <f>BK192</f>
        <v>0</v>
      </c>
      <c r="K192" s="200"/>
      <c r="L192" s="205"/>
      <c r="M192" s="206"/>
      <c r="N192" s="207"/>
      <c r="O192" s="207"/>
      <c r="P192" s="208">
        <f>SUM(P193:P195)</f>
        <v>0</v>
      </c>
      <c r="Q192" s="207"/>
      <c r="R192" s="208">
        <f>SUM(R193:R195)</f>
        <v>0</v>
      </c>
      <c r="S192" s="207"/>
      <c r="T192" s="209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155</v>
      </c>
      <c r="AT192" s="211" t="s">
        <v>72</v>
      </c>
      <c r="AU192" s="211" t="s">
        <v>73</v>
      </c>
      <c r="AY192" s="210" t="s">
        <v>148</v>
      </c>
      <c r="BK192" s="212">
        <f>SUM(BK193:BK195)</f>
        <v>0</v>
      </c>
    </row>
    <row r="193" s="2" customFormat="1" ht="16.5" customHeight="1">
      <c r="A193" s="40"/>
      <c r="B193" s="41"/>
      <c r="C193" s="215" t="s">
        <v>230</v>
      </c>
      <c r="D193" s="215" t="s">
        <v>150</v>
      </c>
      <c r="E193" s="216" t="s">
        <v>1108</v>
      </c>
      <c r="F193" s="217" t="s">
        <v>1109</v>
      </c>
      <c r="G193" s="218" t="s">
        <v>656</v>
      </c>
      <c r="H193" s="219">
        <v>20</v>
      </c>
      <c r="I193" s="220"/>
      <c r="J193" s="221">
        <f>ROUND(I193*H193,2)</f>
        <v>0</v>
      </c>
      <c r="K193" s="217" t="s">
        <v>19</v>
      </c>
      <c r="L193" s="46"/>
      <c r="M193" s="222" t="s">
        <v>19</v>
      </c>
      <c r="N193" s="223" t="s">
        <v>44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657</v>
      </c>
      <c r="AT193" s="226" t="s">
        <v>150</v>
      </c>
      <c r="AU193" s="226" t="s">
        <v>80</v>
      </c>
      <c r="AY193" s="19" t="s">
        <v>148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80</v>
      </c>
      <c r="BK193" s="227">
        <f>ROUND(I193*H193,2)</f>
        <v>0</v>
      </c>
      <c r="BL193" s="19" t="s">
        <v>657</v>
      </c>
      <c r="BM193" s="226" t="s">
        <v>1110</v>
      </c>
    </row>
    <row r="194" s="2" customFormat="1">
      <c r="A194" s="40"/>
      <c r="B194" s="41"/>
      <c r="C194" s="42"/>
      <c r="D194" s="228" t="s">
        <v>157</v>
      </c>
      <c r="E194" s="42"/>
      <c r="F194" s="229" t="s">
        <v>1109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80</v>
      </c>
    </row>
    <row r="195" s="2" customFormat="1">
      <c r="A195" s="40"/>
      <c r="B195" s="41"/>
      <c r="C195" s="42"/>
      <c r="D195" s="228" t="s">
        <v>210</v>
      </c>
      <c r="E195" s="42"/>
      <c r="F195" s="256" t="s">
        <v>1111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210</v>
      </c>
      <c r="AU195" s="19" t="s">
        <v>80</v>
      </c>
    </row>
    <row r="196" s="12" customFormat="1" ht="25.92" customHeight="1">
      <c r="A196" s="12"/>
      <c r="B196" s="199"/>
      <c r="C196" s="200"/>
      <c r="D196" s="201" t="s">
        <v>72</v>
      </c>
      <c r="E196" s="202" t="s">
        <v>105</v>
      </c>
      <c r="F196" s="202" t="s">
        <v>669</v>
      </c>
      <c r="G196" s="200"/>
      <c r="H196" s="200"/>
      <c r="I196" s="203"/>
      <c r="J196" s="204">
        <f>BK196</f>
        <v>0</v>
      </c>
      <c r="K196" s="200"/>
      <c r="L196" s="205"/>
      <c r="M196" s="206"/>
      <c r="N196" s="207"/>
      <c r="O196" s="207"/>
      <c r="P196" s="208">
        <f>P197</f>
        <v>0</v>
      </c>
      <c r="Q196" s="207"/>
      <c r="R196" s="208">
        <f>R197</f>
        <v>0</v>
      </c>
      <c r="S196" s="207"/>
      <c r="T196" s="209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670</v>
      </c>
      <c r="AT196" s="211" t="s">
        <v>72</v>
      </c>
      <c r="AU196" s="211" t="s">
        <v>73</v>
      </c>
      <c r="AY196" s="210" t="s">
        <v>148</v>
      </c>
      <c r="BK196" s="212">
        <f>BK197</f>
        <v>0</v>
      </c>
    </row>
    <row r="197" s="12" customFormat="1" ht="22.8" customHeight="1">
      <c r="A197" s="12"/>
      <c r="B197" s="199"/>
      <c r="C197" s="200"/>
      <c r="D197" s="201" t="s">
        <v>72</v>
      </c>
      <c r="E197" s="213" t="s">
        <v>1112</v>
      </c>
      <c r="F197" s="213" t="s">
        <v>1113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SUM(P198:P199)</f>
        <v>0</v>
      </c>
      <c r="Q197" s="207"/>
      <c r="R197" s="208">
        <f>SUM(R198:R199)</f>
        <v>0</v>
      </c>
      <c r="S197" s="207"/>
      <c r="T197" s="20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670</v>
      </c>
      <c r="AT197" s="211" t="s">
        <v>72</v>
      </c>
      <c r="AU197" s="211" t="s">
        <v>80</v>
      </c>
      <c r="AY197" s="210" t="s">
        <v>148</v>
      </c>
      <c r="BK197" s="212">
        <f>SUM(BK198:BK199)</f>
        <v>0</v>
      </c>
    </row>
    <row r="198" s="2" customFormat="1" ht="16.5" customHeight="1">
      <c r="A198" s="40"/>
      <c r="B198" s="41"/>
      <c r="C198" s="215" t="s">
        <v>425</v>
      </c>
      <c r="D198" s="215" t="s">
        <v>150</v>
      </c>
      <c r="E198" s="216" t="s">
        <v>1114</v>
      </c>
      <c r="F198" s="217" t="s">
        <v>1115</v>
      </c>
      <c r="G198" s="218" t="s">
        <v>1116</v>
      </c>
      <c r="H198" s="219">
        <v>1</v>
      </c>
      <c r="I198" s="220"/>
      <c r="J198" s="221">
        <f>ROUND(I198*H198,2)</f>
        <v>0</v>
      </c>
      <c r="K198" s="217" t="s">
        <v>19</v>
      </c>
      <c r="L198" s="46"/>
      <c r="M198" s="222" t="s">
        <v>19</v>
      </c>
      <c r="N198" s="223" t="s">
        <v>44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677</v>
      </c>
      <c r="AT198" s="226" t="s">
        <v>150</v>
      </c>
      <c r="AU198" s="226" t="s">
        <v>82</v>
      </c>
      <c r="AY198" s="19" t="s">
        <v>148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80</v>
      </c>
      <c r="BK198" s="227">
        <f>ROUND(I198*H198,2)</f>
        <v>0</v>
      </c>
      <c r="BL198" s="19" t="s">
        <v>677</v>
      </c>
      <c r="BM198" s="226" t="s">
        <v>1117</v>
      </c>
    </row>
    <row r="199" s="2" customFormat="1">
      <c r="A199" s="40"/>
      <c r="B199" s="41"/>
      <c r="C199" s="42"/>
      <c r="D199" s="228" t="s">
        <v>157</v>
      </c>
      <c r="E199" s="42"/>
      <c r="F199" s="229" t="s">
        <v>1115</v>
      </c>
      <c r="G199" s="42"/>
      <c r="H199" s="42"/>
      <c r="I199" s="230"/>
      <c r="J199" s="42"/>
      <c r="K199" s="42"/>
      <c r="L199" s="46"/>
      <c r="M199" s="268"/>
      <c r="N199" s="269"/>
      <c r="O199" s="270"/>
      <c r="P199" s="270"/>
      <c r="Q199" s="270"/>
      <c r="R199" s="270"/>
      <c r="S199" s="270"/>
      <c r="T199" s="271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157</v>
      </c>
      <c r="AU199" s="19" t="s">
        <v>82</v>
      </c>
    </row>
    <row r="200" s="2" customFormat="1" ht="6.96" customHeight="1">
      <c r="A200" s="40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0irdn/l5qzRD+dHtBo7/JifeRt2ir5YyzDyxBTClAXX9DleCE/B7ZS5paia/LkGZGv66CHwJwc2BjG5zXh4dKg==" hashValue="W//kRqp7Srpm2g15ijUlyHT3oEHapUtJw0/vCVtehIfcPdMOVCzkdzw2fJEhAgwAH2aFjuBY5KqanHnFJx4tuw==" algorithmName="SHA-512" password="CC35"/>
  <autoFilter ref="C96:K19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OKB Laboratoří</v>
      </c>
      <c r="F7" s="145"/>
      <c r="G7" s="145"/>
      <c r="H7" s="145"/>
      <c r="L7" s="22"/>
    </row>
    <row r="8">
      <c r="B8" s="22"/>
      <c r="D8" s="145" t="s">
        <v>108</v>
      </c>
      <c r="L8" s="22"/>
    </row>
    <row r="9" s="1" customFormat="1" ht="16.5" customHeight="1">
      <c r="B9" s="22"/>
      <c r="E9" s="146" t="s">
        <v>109</v>
      </c>
      <c r="F9" s="1"/>
      <c r="G9" s="1"/>
      <c r="H9" s="1"/>
      <c r="L9" s="22"/>
    </row>
    <row r="10" s="1" customFormat="1" ht="12" customHeight="1">
      <c r="B10" s="22"/>
      <c r="D10" s="145" t="s">
        <v>110</v>
      </c>
      <c r="L10" s="22"/>
    </row>
    <row r="11" s="2" customFormat="1" ht="16.5" customHeight="1">
      <c r="A11" s="40"/>
      <c r="B11" s="46"/>
      <c r="C11" s="40"/>
      <c r="D11" s="40"/>
      <c r="E11" s="158" t="s">
        <v>982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983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1118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49" t="str">
        <f>'Rekapitulace stavby'!AN8</f>
        <v>14. 9. 2025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22</v>
      </c>
      <c r="F19" s="40"/>
      <c r="G19" s="40"/>
      <c r="H19" s="40"/>
      <c r="I19" s="145" t="s">
        <v>28</v>
      </c>
      <c r="J19" s="135" t="s">
        <v>19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29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28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31</v>
      </c>
      <c r="E24" s="40"/>
      <c r="F24" s="40"/>
      <c r="G24" s="40"/>
      <c r="H24" s="40"/>
      <c r="I24" s="145" t="s">
        <v>26</v>
      </c>
      <c r="J24" s="135" t="s">
        <v>32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33</v>
      </c>
      <c r="F25" s="40"/>
      <c r="G25" s="40"/>
      <c r="H25" s="40"/>
      <c r="I25" s="145" t="s">
        <v>28</v>
      </c>
      <c r="J25" s="135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35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28</v>
      </c>
      <c r="J28" s="135" t="str">
        <f>IF('Rekapitulace stavby'!AN20="","",'Rekapitulace stavby'!AN20)</f>
        <v/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47.25" customHeight="1">
      <c r="A31" s="150"/>
      <c r="B31" s="151"/>
      <c r="C31" s="150"/>
      <c r="D31" s="150"/>
      <c r="E31" s="152" t="s">
        <v>38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39</v>
      </c>
      <c r="E34" s="40"/>
      <c r="F34" s="40"/>
      <c r="G34" s="40"/>
      <c r="H34" s="40"/>
      <c r="I34" s="40"/>
      <c r="J34" s="156">
        <f>ROUND(J93,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41</v>
      </c>
      <c r="G36" s="40"/>
      <c r="H36" s="40"/>
      <c r="I36" s="157" t="s">
        <v>40</v>
      </c>
      <c r="J36" s="157" t="s">
        <v>42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43</v>
      </c>
      <c r="E37" s="145" t="s">
        <v>44</v>
      </c>
      <c r="F37" s="159">
        <f>ROUND((SUM(BE93:BE131)),  2)</f>
        <v>0</v>
      </c>
      <c r="G37" s="40"/>
      <c r="H37" s="40"/>
      <c r="I37" s="160">
        <v>0.20999999999999999</v>
      </c>
      <c r="J37" s="159">
        <f>ROUND(((SUM(BE93:BE131))*I37),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ROUND((SUM(BF93:BF131)),  2)</f>
        <v>0</v>
      </c>
      <c r="G38" s="40"/>
      <c r="H38" s="40"/>
      <c r="I38" s="160">
        <v>0.12</v>
      </c>
      <c r="J38" s="159">
        <f>ROUND(((SUM(BF93:BF131))*I38),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ROUND((SUM(BG93:BG131)),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ROUND((SUM(BH93:BH131)),  2)</f>
        <v>0</v>
      </c>
      <c r="G40" s="40"/>
      <c r="H40" s="40"/>
      <c r="I40" s="160">
        <v>0.12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ROUND((SUM(BI93:BI131)),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112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OKB Laboratoří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108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109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110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75" t="s">
        <v>982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983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01.4.2 - ELEKTRO PŘÍVOD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>Nemocnice Havířov, p.o.</v>
      </c>
      <c r="G60" s="42"/>
      <c r="H60" s="42"/>
      <c r="I60" s="34" t="s">
        <v>23</v>
      </c>
      <c r="J60" s="74" t="str">
        <f>IF(J16="","",J16)</f>
        <v>14. 9. 2025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Nemocnice Havířov, p.o.</v>
      </c>
      <c r="G62" s="42"/>
      <c r="H62" s="42"/>
      <c r="I62" s="34" t="s">
        <v>31</v>
      </c>
      <c r="J62" s="38" t="str">
        <f>E25</f>
        <v>Amun Pro s.r.o.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29</v>
      </c>
      <c r="D63" s="42"/>
      <c r="E63" s="42"/>
      <c r="F63" s="29" t="str">
        <f>IF(E22="","",E22)</f>
        <v>Vyplň údaj</v>
      </c>
      <c r="G63" s="42"/>
      <c r="H63" s="42"/>
      <c r="I63" s="34" t="s">
        <v>35</v>
      </c>
      <c r="J63" s="38" t="str">
        <f>E28</f>
        <v xml:space="preserve"> 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113</v>
      </c>
      <c r="D65" s="174"/>
      <c r="E65" s="174"/>
      <c r="F65" s="174"/>
      <c r="G65" s="174"/>
      <c r="H65" s="174"/>
      <c r="I65" s="174"/>
      <c r="J65" s="175" t="s">
        <v>114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71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115</v>
      </c>
    </row>
    <row r="68" s="9" customFormat="1" ht="24.96" customHeight="1">
      <c r="A68" s="9"/>
      <c r="B68" s="177"/>
      <c r="C68" s="178"/>
      <c r="D68" s="179" t="s">
        <v>122</v>
      </c>
      <c r="E68" s="180"/>
      <c r="F68" s="180"/>
      <c r="G68" s="180"/>
      <c r="H68" s="180"/>
      <c r="I68" s="180"/>
      <c r="J68" s="181">
        <f>J94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7"/>
      <c r="D69" s="184" t="s">
        <v>985</v>
      </c>
      <c r="E69" s="185"/>
      <c r="F69" s="185"/>
      <c r="G69" s="185"/>
      <c r="H69" s="185"/>
      <c r="I69" s="185"/>
      <c r="J69" s="186">
        <f>J95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133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Rekonstrukce OKB Laboratoří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108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6.5" customHeight="1">
      <c r="B81" s="23"/>
      <c r="C81" s="24"/>
      <c r="D81" s="24"/>
      <c r="E81" s="172" t="s">
        <v>109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110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275" t="s">
        <v>982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983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01.4.2 - ELEKTRO PŘÍVOD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F16</f>
        <v>Nemocnice Havířov, p.o.</v>
      </c>
      <c r="G87" s="42"/>
      <c r="H87" s="42"/>
      <c r="I87" s="34" t="s">
        <v>23</v>
      </c>
      <c r="J87" s="74" t="str">
        <f>IF(J16="","",J16)</f>
        <v>14. 9. 2025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E19</f>
        <v>Nemocnice Havířov, p.o.</v>
      </c>
      <c r="G89" s="42"/>
      <c r="H89" s="42"/>
      <c r="I89" s="34" t="s">
        <v>31</v>
      </c>
      <c r="J89" s="38" t="str">
        <f>E25</f>
        <v>Amun Pro s.r.o.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IF(E22="","",E22)</f>
        <v>Vyplň údaj</v>
      </c>
      <c r="G90" s="42"/>
      <c r="H90" s="42"/>
      <c r="I90" s="34" t="s">
        <v>35</v>
      </c>
      <c r="J90" s="38" t="str">
        <f>E28</f>
        <v xml:space="preserve"> 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134</v>
      </c>
      <c r="D92" s="191" t="s">
        <v>58</v>
      </c>
      <c r="E92" s="191" t="s">
        <v>54</v>
      </c>
      <c r="F92" s="191" t="s">
        <v>55</v>
      </c>
      <c r="G92" s="191" t="s">
        <v>135</v>
      </c>
      <c r="H92" s="191" t="s">
        <v>136</v>
      </c>
      <c r="I92" s="191" t="s">
        <v>137</v>
      </c>
      <c r="J92" s="191" t="s">
        <v>114</v>
      </c>
      <c r="K92" s="192" t="s">
        <v>138</v>
      </c>
      <c r="L92" s="193"/>
      <c r="M92" s="94" t="s">
        <v>19</v>
      </c>
      <c r="N92" s="95" t="s">
        <v>43</v>
      </c>
      <c r="O92" s="95" t="s">
        <v>139</v>
      </c>
      <c r="P92" s="95" t="s">
        <v>140</v>
      </c>
      <c r="Q92" s="95" t="s">
        <v>141</v>
      </c>
      <c r="R92" s="95" t="s">
        <v>142</v>
      </c>
      <c r="S92" s="95" t="s">
        <v>143</v>
      </c>
      <c r="T92" s="96" t="s">
        <v>144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1" t="s">
        <v>145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7"/>
      <c r="N93" s="195"/>
      <c r="O93" s="98"/>
      <c r="P93" s="196">
        <f>P94</f>
        <v>0</v>
      </c>
      <c r="Q93" s="98"/>
      <c r="R93" s="196">
        <f>R94</f>
        <v>0.49710200000000004</v>
      </c>
      <c r="S93" s="98"/>
      <c r="T93" s="197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72</v>
      </c>
      <c r="AU93" s="19" t="s">
        <v>115</v>
      </c>
      <c r="BK93" s="198">
        <f>BK94</f>
        <v>0</v>
      </c>
    </row>
    <row r="94" s="12" customFormat="1" ht="25.92" customHeight="1">
      <c r="A94" s="12"/>
      <c r="B94" s="199"/>
      <c r="C94" s="200"/>
      <c r="D94" s="201" t="s">
        <v>72</v>
      </c>
      <c r="E94" s="202" t="s">
        <v>325</v>
      </c>
      <c r="F94" s="202" t="s">
        <v>326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</f>
        <v>0</v>
      </c>
      <c r="Q94" s="207"/>
      <c r="R94" s="208">
        <f>R95</f>
        <v>0.49710200000000004</v>
      </c>
      <c r="S94" s="207"/>
      <c r="T94" s="20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82</v>
      </c>
      <c r="AT94" s="211" t="s">
        <v>72</v>
      </c>
      <c r="AU94" s="211" t="s">
        <v>73</v>
      </c>
      <c r="AY94" s="210" t="s">
        <v>148</v>
      </c>
      <c r="BK94" s="212">
        <f>BK95</f>
        <v>0</v>
      </c>
    </row>
    <row r="95" s="12" customFormat="1" ht="22.8" customHeight="1">
      <c r="A95" s="12"/>
      <c r="B95" s="199"/>
      <c r="C95" s="200"/>
      <c r="D95" s="201" t="s">
        <v>72</v>
      </c>
      <c r="E95" s="213" t="s">
        <v>988</v>
      </c>
      <c r="F95" s="213" t="s">
        <v>989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SUM(P96:P131)</f>
        <v>0</v>
      </c>
      <c r="Q95" s="207"/>
      <c r="R95" s="208">
        <f>SUM(R96:R131)</f>
        <v>0.49710200000000004</v>
      </c>
      <c r="S95" s="207"/>
      <c r="T95" s="209">
        <f>SUM(T96:T131)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82</v>
      </c>
      <c r="AT95" s="211" t="s">
        <v>72</v>
      </c>
      <c r="AU95" s="211" t="s">
        <v>80</v>
      </c>
      <c r="AY95" s="210" t="s">
        <v>148</v>
      </c>
      <c r="BK95" s="212">
        <f>SUM(BK96:BK131)</f>
        <v>0</v>
      </c>
    </row>
    <row r="96" s="2" customFormat="1" ht="16.5" customHeight="1">
      <c r="A96" s="40"/>
      <c r="B96" s="41"/>
      <c r="C96" s="215" t="s">
        <v>237</v>
      </c>
      <c r="D96" s="215" t="s">
        <v>150</v>
      </c>
      <c r="E96" s="216" t="s">
        <v>1119</v>
      </c>
      <c r="F96" s="217" t="s">
        <v>1120</v>
      </c>
      <c r="G96" s="218" t="s">
        <v>186</v>
      </c>
      <c r="H96" s="219">
        <v>28</v>
      </c>
      <c r="I96" s="220"/>
      <c r="J96" s="221">
        <f>ROUND(I96*H96,2)</f>
        <v>0</v>
      </c>
      <c r="K96" s="217" t="s">
        <v>19</v>
      </c>
      <c r="L96" s="46"/>
      <c r="M96" s="222" t="s">
        <v>19</v>
      </c>
      <c r="N96" s="223" t="s">
        <v>44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242</v>
      </c>
      <c r="AT96" s="226" t="s">
        <v>150</v>
      </c>
      <c r="AU96" s="226" t="s">
        <v>82</v>
      </c>
      <c r="AY96" s="19" t="s">
        <v>148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80</v>
      </c>
      <c r="BK96" s="227">
        <f>ROUND(I96*H96,2)</f>
        <v>0</v>
      </c>
      <c r="BL96" s="19" t="s">
        <v>242</v>
      </c>
      <c r="BM96" s="226" t="s">
        <v>1121</v>
      </c>
    </row>
    <row r="97" s="2" customFormat="1">
      <c r="A97" s="40"/>
      <c r="B97" s="41"/>
      <c r="C97" s="42"/>
      <c r="D97" s="228" t="s">
        <v>157</v>
      </c>
      <c r="E97" s="42"/>
      <c r="F97" s="229" t="s">
        <v>1120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82</v>
      </c>
    </row>
    <row r="98" s="2" customFormat="1" ht="16.5" customHeight="1">
      <c r="A98" s="40"/>
      <c r="B98" s="41"/>
      <c r="C98" s="246" t="s">
        <v>242</v>
      </c>
      <c r="D98" s="246" t="s">
        <v>206</v>
      </c>
      <c r="E98" s="247" t="s">
        <v>1122</v>
      </c>
      <c r="F98" s="248" t="s">
        <v>1123</v>
      </c>
      <c r="G98" s="249" t="s">
        <v>186</v>
      </c>
      <c r="H98" s="250">
        <v>29.399999999999999</v>
      </c>
      <c r="I98" s="251"/>
      <c r="J98" s="252">
        <f>ROUND(I98*H98,2)</f>
        <v>0</v>
      </c>
      <c r="K98" s="248" t="s">
        <v>19</v>
      </c>
      <c r="L98" s="253"/>
      <c r="M98" s="254" t="s">
        <v>19</v>
      </c>
      <c r="N98" s="255" t="s">
        <v>44</v>
      </c>
      <c r="O98" s="86"/>
      <c r="P98" s="224">
        <f>O98*H98</f>
        <v>0</v>
      </c>
      <c r="Q98" s="224">
        <v>0.00056999999999999998</v>
      </c>
      <c r="R98" s="224">
        <f>Q98*H98</f>
        <v>0.016757999999999999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352</v>
      </c>
      <c r="AT98" s="226" t="s">
        <v>206</v>
      </c>
      <c r="AU98" s="226" t="s">
        <v>82</v>
      </c>
      <c r="AY98" s="19" t="s">
        <v>148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80</v>
      </c>
      <c r="BK98" s="227">
        <f>ROUND(I98*H98,2)</f>
        <v>0</v>
      </c>
      <c r="BL98" s="19" t="s">
        <v>242</v>
      </c>
      <c r="BM98" s="226" t="s">
        <v>1124</v>
      </c>
    </row>
    <row r="99" s="2" customFormat="1">
      <c r="A99" s="40"/>
      <c r="B99" s="41"/>
      <c r="C99" s="42"/>
      <c r="D99" s="228" t="s">
        <v>157</v>
      </c>
      <c r="E99" s="42"/>
      <c r="F99" s="229" t="s">
        <v>1123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82</v>
      </c>
    </row>
    <row r="100" s="13" customFormat="1">
      <c r="A100" s="13"/>
      <c r="B100" s="235"/>
      <c r="C100" s="236"/>
      <c r="D100" s="228" t="s">
        <v>161</v>
      </c>
      <c r="E100" s="237" t="s">
        <v>19</v>
      </c>
      <c r="F100" s="238" t="s">
        <v>1125</v>
      </c>
      <c r="G100" s="236"/>
      <c r="H100" s="239">
        <v>29.399999999999999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161</v>
      </c>
      <c r="AU100" s="245" t="s">
        <v>82</v>
      </c>
      <c r="AV100" s="13" t="s">
        <v>82</v>
      </c>
      <c r="AW100" s="13" t="s">
        <v>34</v>
      </c>
      <c r="AX100" s="13" t="s">
        <v>80</v>
      </c>
      <c r="AY100" s="245" t="s">
        <v>148</v>
      </c>
    </row>
    <row r="101" s="2" customFormat="1" ht="16.5" customHeight="1">
      <c r="A101" s="40"/>
      <c r="B101" s="41"/>
      <c r="C101" s="215" t="s">
        <v>224</v>
      </c>
      <c r="D101" s="215" t="s">
        <v>150</v>
      </c>
      <c r="E101" s="216" t="s">
        <v>1126</v>
      </c>
      <c r="F101" s="217" t="s">
        <v>1127</v>
      </c>
      <c r="G101" s="218" t="s">
        <v>186</v>
      </c>
      <c r="H101" s="219">
        <v>16</v>
      </c>
      <c r="I101" s="220"/>
      <c r="J101" s="221">
        <f>ROUND(I101*H101,2)</f>
        <v>0</v>
      </c>
      <c r="K101" s="217" t="s">
        <v>19</v>
      </c>
      <c r="L101" s="46"/>
      <c r="M101" s="222" t="s">
        <v>19</v>
      </c>
      <c r="N101" s="223" t="s">
        <v>44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242</v>
      </c>
      <c r="AT101" s="226" t="s">
        <v>150</v>
      </c>
      <c r="AU101" s="226" t="s">
        <v>82</v>
      </c>
      <c r="AY101" s="19" t="s">
        <v>148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80</v>
      </c>
      <c r="BK101" s="227">
        <f>ROUND(I101*H101,2)</f>
        <v>0</v>
      </c>
      <c r="BL101" s="19" t="s">
        <v>242</v>
      </c>
      <c r="BM101" s="226" t="s">
        <v>1128</v>
      </c>
    </row>
    <row r="102" s="2" customFormat="1">
      <c r="A102" s="40"/>
      <c r="B102" s="41"/>
      <c r="C102" s="42"/>
      <c r="D102" s="228" t="s">
        <v>157</v>
      </c>
      <c r="E102" s="42"/>
      <c r="F102" s="229" t="s">
        <v>1127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82</v>
      </c>
    </row>
    <row r="103" s="2" customFormat="1" ht="16.5" customHeight="1">
      <c r="A103" s="40"/>
      <c r="B103" s="41"/>
      <c r="C103" s="246" t="s">
        <v>230</v>
      </c>
      <c r="D103" s="246" t="s">
        <v>206</v>
      </c>
      <c r="E103" s="247" t="s">
        <v>1129</v>
      </c>
      <c r="F103" s="248" t="s">
        <v>1130</v>
      </c>
      <c r="G103" s="249" t="s">
        <v>186</v>
      </c>
      <c r="H103" s="250">
        <v>16.800000000000001</v>
      </c>
      <c r="I103" s="251"/>
      <c r="J103" s="252">
        <f>ROUND(I103*H103,2)</f>
        <v>0</v>
      </c>
      <c r="K103" s="248" t="s">
        <v>19</v>
      </c>
      <c r="L103" s="253"/>
      <c r="M103" s="254" t="s">
        <v>19</v>
      </c>
      <c r="N103" s="255" t="s">
        <v>44</v>
      </c>
      <c r="O103" s="86"/>
      <c r="P103" s="224">
        <f>O103*H103</f>
        <v>0</v>
      </c>
      <c r="Q103" s="224">
        <v>0.00132</v>
      </c>
      <c r="R103" s="224">
        <f>Q103*H103</f>
        <v>0.022176000000000001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352</v>
      </c>
      <c r="AT103" s="226" t="s">
        <v>206</v>
      </c>
      <c r="AU103" s="226" t="s">
        <v>82</v>
      </c>
      <c r="AY103" s="19" t="s">
        <v>148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80</v>
      </c>
      <c r="BK103" s="227">
        <f>ROUND(I103*H103,2)</f>
        <v>0</v>
      </c>
      <c r="BL103" s="19" t="s">
        <v>242</v>
      </c>
      <c r="BM103" s="226" t="s">
        <v>1131</v>
      </c>
    </row>
    <row r="104" s="2" customFormat="1">
      <c r="A104" s="40"/>
      <c r="B104" s="41"/>
      <c r="C104" s="42"/>
      <c r="D104" s="228" t="s">
        <v>157</v>
      </c>
      <c r="E104" s="42"/>
      <c r="F104" s="229" t="s">
        <v>1130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157</v>
      </c>
      <c r="AU104" s="19" t="s">
        <v>82</v>
      </c>
    </row>
    <row r="105" s="13" customFormat="1">
      <c r="A105" s="13"/>
      <c r="B105" s="235"/>
      <c r="C105" s="236"/>
      <c r="D105" s="228" t="s">
        <v>161</v>
      </c>
      <c r="E105" s="237" t="s">
        <v>19</v>
      </c>
      <c r="F105" s="238" t="s">
        <v>1132</v>
      </c>
      <c r="G105" s="236"/>
      <c r="H105" s="239">
        <v>16.800000000000001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161</v>
      </c>
      <c r="AU105" s="245" t="s">
        <v>82</v>
      </c>
      <c r="AV105" s="13" t="s">
        <v>82</v>
      </c>
      <c r="AW105" s="13" t="s">
        <v>34</v>
      </c>
      <c r="AX105" s="13" t="s">
        <v>80</v>
      </c>
      <c r="AY105" s="245" t="s">
        <v>148</v>
      </c>
    </row>
    <row r="106" s="2" customFormat="1" ht="21.75" customHeight="1">
      <c r="A106" s="40"/>
      <c r="B106" s="41"/>
      <c r="C106" s="215" t="s">
        <v>80</v>
      </c>
      <c r="D106" s="215" t="s">
        <v>150</v>
      </c>
      <c r="E106" s="216" t="s">
        <v>1133</v>
      </c>
      <c r="F106" s="217" t="s">
        <v>1134</v>
      </c>
      <c r="G106" s="218" t="s">
        <v>186</v>
      </c>
      <c r="H106" s="219">
        <v>88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44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242</v>
      </c>
      <c r="AT106" s="226" t="s">
        <v>150</v>
      </c>
      <c r="AU106" s="226" t="s">
        <v>82</v>
      </c>
      <c r="AY106" s="19" t="s">
        <v>148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80</v>
      </c>
      <c r="BK106" s="227">
        <f>ROUND(I106*H106,2)</f>
        <v>0</v>
      </c>
      <c r="BL106" s="19" t="s">
        <v>242</v>
      </c>
      <c r="BM106" s="226" t="s">
        <v>1135</v>
      </c>
    </row>
    <row r="107" s="2" customFormat="1">
      <c r="A107" s="40"/>
      <c r="B107" s="41"/>
      <c r="C107" s="42"/>
      <c r="D107" s="228" t="s">
        <v>157</v>
      </c>
      <c r="E107" s="42"/>
      <c r="F107" s="229" t="s">
        <v>1134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157</v>
      </c>
      <c r="AU107" s="19" t="s">
        <v>82</v>
      </c>
    </row>
    <row r="108" s="2" customFormat="1">
      <c r="A108" s="40"/>
      <c r="B108" s="41"/>
      <c r="C108" s="42"/>
      <c r="D108" s="228" t="s">
        <v>210</v>
      </c>
      <c r="E108" s="42"/>
      <c r="F108" s="256" t="s">
        <v>1136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210</v>
      </c>
      <c r="AU108" s="19" t="s">
        <v>82</v>
      </c>
    </row>
    <row r="109" s="2" customFormat="1" ht="24.15" customHeight="1">
      <c r="A109" s="40"/>
      <c r="B109" s="41"/>
      <c r="C109" s="246" t="s">
        <v>82</v>
      </c>
      <c r="D109" s="246" t="s">
        <v>206</v>
      </c>
      <c r="E109" s="247" t="s">
        <v>1137</v>
      </c>
      <c r="F109" s="248" t="s">
        <v>1138</v>
      </c>
      <c r="G109" s="249" t="s">
        <v>186</v>
      </c>
      <c r="H109" s="250">
        <v>101.2</v>
      </c>
      <c r="I109" s="251"/>
      <c r="J109" s="252">
        <f>ROUND(I109*H109,2)</f>
        <v>0</v>
      </c>
      <c r="K109" s="248" t="s">
        <v>19</v>
      </c>
      <c r="L109" s="253"/>
      <c r="M109" s="254" t="s">
        <v>19</v>
      </c>
      <c r="N109" s="255" t="s">
        <v>44</v>
      </c>
      <c r="O109" s="86"/>
      <c r="P109" s="224">
        <f>O109*H109</f>
        <v>0</v>
      </c>
      <c r="Q109" s="224">
        <v>0.00031</v>
      </c>
      <c r="R109" s="224">
        <f>Q109*H109</f>
        <v>0.031372000000000004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352</v>
      </c>
      <c r="AT109" s="226" t="s">
        <v>206</v>
      </c>
      <c r="AU109" s="226" t="s">
        <v>82</v>
      </c>
      <c r="AY109" s="19" t="s">
        <v>148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80</v>
      </c>
      <c r="BK109" s="227">
        <f>ROUND(I109*H109,2)</f>
        <v>0</v>
      </c>
      <c r="BL109" s="19" t="s">
        <v>242</v>
      </c>
      <c r="BM109" s="226" t="s">
        <v>1139</v>
      </c>
    </row>
    <row r="110" s="2" customFormat="1">
      <c r="A110" s="40"/>
      <c r="B110" s="41"/>
      <c r="C110" s="42"/>
      <c r="D110" s="228" t="s">
        <v>157</v>
      </c>
      <c r="E110" s="42"/>
      <c r="F110" s="229" t="s">
        <v>1138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157</v>
      </c>
      <c r="AU110" s="19" t="s">
        <v>82</v>
      </c>
    </row>
    <row r="111" s="2" customFormat="1">
      <c r="A111" s="40"/>
      <c r="B111" s="41"/>
      <c r="C111" s="42"/>
      <c r="D111" s="228" t="s">
        <v>210</v>
      </c>
      <c r="E111" s="42"/>
      <c r="F111" s="256" t="s">
        <v>1140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210</v>
      </c>
      <c r="AU111" s="19" t="s">
        <v>82</v>
      </c>
    </row>
    <row r="112" s="13" customFormat="1">
      <c r="A112" s="13"/>
      <c r="B112" s="235"/>
      <c r="C112" s="236"/>
      <c r="D112" s="228" t="s">
        <v>161</v>
      </c>
      <c r="E112" s="237" t="s">
        <v>19</v>
      </c>
      <c r="F112" s="238" t="s">
        <v>1141</v>
      </c>
      <c r="G112" s="236"/>
      <c r="H112" s="239">
        <v>101.2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161</v>
      </c>
      <c r="AU112" s="245" t="s">
        <v>82</v>
      </c>
      <c r="AV112" s="13" t="s">
        <v>82</v>
      </c>
      <c r="AW112" s="13" t="s">
        <v>34</v>
      </c>
      <c r="AX112" s="13" t="s">
        <v>80</v>
      </c>
      <c r="AY112" s="245" t="s">
        <v>148</v>
      </c>
    </row>
    <row r="113" s="2" customFormat="1" ht="16.5" customHeight="1">
      <c r="A113" s="40"/>
      <c r="B113" s="41"/>
      <c r="C113" s="215" t="s">
        <v>99</v>
      </c>
      <c r="D113" s="215" t="s">
        <v>150</v>
      </c>
      <c r="E113" s="216" t="s">
        <v>1142</v>
      </c>
      <c r="F113" s="217" t="s">
        <v>1143</v>
      </c>
      <c r="G113" s="218" t="s">
        <v>186</v>
      </c>
      <c r="H113" s="219">
        <v>176</v>
      </c>
      <c r="I113" s="220"/>
      <c r="J113" s="221">
        <f>ROUND(I113*H113,2)</f>
        <v>0</v>
      </c>
      <c r="K113" s="217" t="s">
        <v>19</v>
      </c>
      <c r="L113" s="46"/>
      <c r="M113" s="222" t="s">
        <v>19</v>
      </c>
      <c r="N113" s="223" t="s">
        <v>44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242</v>
      </c>
      <c r="AT113" s="226" t="s">
        <v>150</v>
      </c>
      <c r="AU113" s="226" t="s">
        <v>82</v>
      </c>
      <c r="AY113" s="19" t="s">
        <v>148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80</v>
      </c>
      <c r="BK113" s="227">
        <f>ROUND(I113*H113,2)</f>
        <v>0</v>
      </c>
      <c r="BL113" s="19" t="s">
        <v>242</v>
      </c>
      <c r="BM113" s="226" t="s">
        <v>1144</v>
      </c>
    </row>
    <row r="114" s="2" customFormat="1">
      <c r="A114" s="40"/>
      <c r="B114" s="41"/>
      <c r="C114" s="42"/>
      <c r="D114" s="228" t="s">
        <v>157</v>
      </c>
      <c r="E114" s="42"/>
      <c r="F114" s="229" t="s">
        <v>1143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157</v>
      </c>
      <c r="AU114" s="19" t="s">
        <v>82</v>
      </c>
    </row>
    <row r="115" s="2" customFormat="1">
      <c r="A115" s="40"/>
      <c r="B115" s="41"/>
      <c r="C115" s="42"/>
      <c r="D115" s="228" t="s">
        <v>210</v>
      </c>
      <c r="E115" s="42"/>
      <c r="F115" s="256" t="s">
        <v>1136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210</v>
      </c>
      <c r="AU115" s="19" t="s">
        <v>82</v>
      </c>
    </row>
    <row r="116" s="13" customFormat="1">
      <c r="A116" s="13"/>
      <c r="B116" s="235"/>
      <c r="C116" s="236"/>
      <c r="D116" s="228" t="s">
        <v>161</v>
      </c>
      <c r="E116" s="237" t="s">
        <v>19</v>
      </c>
      <c r="F116" s="238" t="s">
        <v>1145</v>
      </c>
      <c r="G116" s="236"/>
      <c r="H116" s="239">
        <v>176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161</v>
      </c>
      <c r="AU116" s="245" t="s">
        <v>82</v>
      </c>
      <c r="AV116" s="13" t="s">
        <v>82</v>
      </c>
      <c r="AW116" s="13" t="s">
        <v>34</v>
      </c>
      <c r="AX116" s="13" t="s">
        <v>80</v>
      </c>
      <c r="AY116" s="245" t="s">
        <v>148</v>
      </c>
    </row>
    <row r="117" s="2" customFormat="1" ht="24.15" customHeight="1">
      <c r="A117" s="40"/>
      <c r="B117" s="41"/>
      <c r="C117" s="246" t="s">
        <v>155</v>
      </c>
      <c r="D117" s="246" t="s">
        <v>206</v>
      </c>
      <c r="E117" s="247" t="s">
        <v>1146</v>
      </c>
      <c r="F117" s="248" t="s">
        <v>1147</v>
      </c>
      <c r="G117" s="249" t="s">
        <v>186</v>
      </c>
      <c r="H117" s="250">
        <v>202.40000000000001</v>
      </c>
      <c r="I117" s="251"/>
      <c r="J117" s="252">
        <f>ROUND(I117*H117,2)</f>
        <v>0</v>
      </c>
      <c r="K117" s="248" t="s">
        <v>19</v>
      </c>
      <c r="L117" s="253"/>
      <c r="M117" s="254" t="s">
        <v>19</v>
      </c>
      <c r="N117" s="255" t="s">
        <v>44</v>
      </c>
      <c r="O117" s="86"/>
      <c r="P117" s="224">
        <f>O117*H117</f>
        <v>0</v>
      </c>
      <c r="Q117" s="224">
        <v>0.0020899999999999998</v>
      </c>
      <c r="R117" s="224">
        <f>Q117*H117</f>
        <v>0.423016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352</v>
      </c>
      <c r="AT117" s="226" t="s">
        <v>206</v>
      </c>
      <c r="AU117" s="226" t="s">
        <v>82</v>
      </c>
      <c r="AY117" s="19" t="s">
        <v>148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80</v>
      </c>
      <c r="BK117" s="227">
        <f>ROUND(I117*H117,2)</f>
        <v>0</v>
      </c>
      <c r="BL117" s="19" t="s">
        <v>242</v>
      </c>
      <c r="BM117" s="226" t="s">
        <v>1148</v>
      </c>
    </row>
    <row r="118" s="2" customFormat="1">
      <c r="A118" s="40"/>
      <c r="B118" s="41"/>
      <c r="C118" s="42"/>
      <c r="D118" s="228" t="s">
        <v>157</v>
      </c>
      <c r="E118" s="42"/>
      <c r="F118" s="229" t="s">
        <v>1147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157</v>
      </c>
      <c r="AU118" s="19" t="s">
        <v>82</v>
      </c>
    </row>
    <row r="119" s="2" customFormat="1">
      <c r="A119" s="40"/>
      <c r="B119" s="41"/>
      <c r="C119" s="42"/>
      <c r="D119" s="228" t="s">
        <v>210</v>
      </c>
      <c r="E119" s="42"/>
      <c r="F119" s="256" t="s">
        <v>1149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210</v>
      </c>
      <c r="AU119" s="19" t="s">
        <v>82</v>
      </c>
    </row>
    <row r="120" s="13" customFormat="1">
      <c r="A120" s="13"/>
      <c r="B120" s="235"/>
      <c r="C120" s="236"/>
      <c r="D120" s="228" t="s">
        <v>161</v>
      </c>
      <c r="E120" s="237" t="s">
        <v>19</v>
      </c>
      <c r="F120" s="238" t="s">
        <v>1150</v>
      </c>
      <c r="G120" s="236"/>
      <c r="H120" s="239">
        <v>202.40000000000001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161</v>
      </c>
      <c r="AU120" s="245" t="s">
        <v>82</v>
      </c>
      <c r="AV120" s="13" t="s">
        <v>82</v>
      </c>
      <c r="AW120" s="13" t="s">
        <v>34</v>
      </c>
      <c r="AX120" s="13" t="s">
        <v>80</v>
      </c>
      <c r="AY120" s="245" t="s">
        <v>148</v>
      </c>
    </row>
    <row r="121" s="2" customFormat="1" ht="16.5" customHeight="1">
      <c r="A121" s="40"/>
      <c r="B121" s="41"/>
      <c r="C121" s="215" t="s">
        <v>670</v>
      </c>
      <c r="D121" s="215" t="s">
        <v>150</v>
      </c>
      <c r="E121" s="216" t="s">
        <v>1151</v>
      </c>
      <c r="F121" s="217" t="s">
        <v>1152</v>
      </c>
      <c r="G121" s="218" t="s">
        <v>179</v>
      </c>
      <c r="H121" s="219">
        <v>2</v>
      </c>
      <c r="I121" s="220"/>
      <c r="J121" s="221">
        <f>ROUND(I121*H121,2)</f>
        <v>0</v>
      </c>
      <c r="K121" s="217" t="s">
        <v>19</v>
      </c>
      <c r="L121" s="46"/>
      <c r="M121" s="222" t="s">
        <v>19</v>
      </c>
      <c r="N121" s="223" t="s">
        <v>44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242</v>
      </c>
      <c r="AT121" s="226" t="s">
        <v>150</v>
      </c>
      <c r="AU121" s="226" t="s">
        <v>82</v>
      </c>
      <c r="AY121" s="19" t="s">
        <v>148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80</v>
      </c>
      <c r="BK121" s="227">
        <f>ROUND(I121*H121,2)</f>
        <v>0</v>
      </c>
      <c r="BL121" s="19" t="s">
        <v>242</v>
      </c>
      <c r="BM121" s="226" t="s">
        <v>1153</v>
      </c>
    </row>
    <row r="122" s="2" customFormat="1">
      <c r="A122" s="40"/>
      <c r="B122" s="41"/>
      <c r="C122" s="42"/>
      <c r="D122" s="228" t="s">
        <v>157</v>
      </c>
      <c r="E122" s="42"/>
      <c r="F122" s="229" t="s">
        <v>1152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82</v>
      </c>
    </row>
    <row r="123" s="2" customFormat="1" ht="16.5" customHeight="1">
      <c r="A123" s="40"/>
      <c r="B123" s="41"/>
      <c r="C123" s="215" t="s">
        <v>169</v>
      </c>
      <c r="D123" s="215" t="s">
        <v>150</v>
      </c>
      <c r="E123" s="216" t="s">
        <v>1154</v>
      </c>
      <c r="F123" s="217" t="s">
        <v>1155</v>
      </c>
      <c r="G123" s="218" t="s">
        <v>179</v>
      </c>
      <c r="H123" s="219">
        <v>20</v>
      </c>
      <c r="I123" s="220"/>
      <c r="J123" s="221">
        <f>ROUND(I123*H123,2)</f>
        <v>0</v>
      </c>
      <c r="K123" s="217" t="s">
        <v>19</v>
      </c>
      <c r="L123" s="46"/>
      <c r="M123" s="222" t="s">
        <v>19</v>
      </c>
      <c r="N123" s="223" t="s">
        <v>44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242</v>
      </c>
      <c r="AT123" s="226" t="s">
        <v>150</v>
      </c>
      <c r="AU123" s="226" t="s">
        <v>82</v>
      </c>
      <c r="AY123" s="19" t="s">
        <v>148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80</v>
      </c>
      <c r="BK123" s="227">
        <f>ROUND(I123*H123,2)</f>
        <v>0</v>
      </c>
      <c r="BL123" s="19" t="s">
        <v>242</v>
      </c>
      <c r="BM123" s="226" t="s">
        <v>1156</v>
      </c>
    </row>
    <row r="124" s="2" customFormat="1">
      <c r="A124" s="40"/>
      <c r="B124" s="41"/>
      <c r="C124" s="42"/>
      <c r="D124" s="228" t="s">
        <v>157</v>
      </c>
      <c r="E124" s="42"/>
      <c r="F124" s="229" t="s">
        <v>1155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82</v>
      </c>
    </row>
    <row r="125" s="2" customFormat="1" ht="16.5" customHeight="1">
      <c r="A125" s="40"/>
      <c r="B125" s="41"/>
      <c r="C125" s="215" t="s">
        <v>183</v>
      </c>
      <c r="D125" s="215" t="s">
        <v>150</v>
      </c>
      <c r="E125" s="216" t="s">
        <v>1157</v>
      </c>
      <c r="F125" s="217" t="s">
        <v>1158</v>
      </c>
      <c r="G125" s="218" t="s">
        <v>179</v>
      </c>
      <c r="H125" s="219">
        <v>1</v>
      </c>
      <c r="I125" s="220"/>
      <c r="J125" s="221">
        <f>ROUND(I125*H125,2)</f>
        <v>0</v>
      </c>
      <c r="K125" s="217" t="s">
        <v>19</v>
      </c>
      <c r="L125" s="46"/>
      <c r="M125" s="222" t="s">
        <v>19</v>
      </c>
      <c r="N125" s="223" t="s">
        <v>44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242</v>
      </c>
      <c r="AT125" s="226" t="s">
        <v>150</v>
      </c>
      <c r="AU125" s="226" t="s">
        <v>82</v>
      </c>
      <c r="AY125" s="19" t="s">
        <v>148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80</v>
      </c>
      <c r="BK125" s="227">
        <f>ROUND(I125*H125,2)</f>
        <v>0</v>
      </c>
      <c r="BL125" s="19" t="s">
        <v>242</v>
      </c>
      <c r="BM125" s="226" t="s">
        <v>1159</v>
      </c>
    </row>
    <row r="126" s="2" customFormat="1">
      <c r="A126" s="40"/>
      <c r="B126" s="41"/>
      <c r="C126" s="42"/>
      <c r="D126" s="228" t="s">
        <v>157</v>
      </c>
      <c r="E126" s="42"/>
      <c r="F126" s="229" t="s">
        <v>1158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82</v>
      </c>
    </row>
    <row r="127" s="2" customFormat="1" ht="16.5" customHeight="1">
      <c r="A127" s="40"/>
      <c r="B127" s="41"/>
      <c r="C127" s="246" t="s">
        <v>191</v>
      </c>
      <c r="D127" s="246" t="s">
        <v>206</v>
      </c>
      <c r="E127" s="247" t="s">
        <v>1160</v>
      </c>
      <c r="F127" s="248" t="s">
        <v>1161</v>
      </c>
      <c r="G127" s="249" t="s">
        <v>179</v>
      </c>
      <c r="H127" s="250">
        <v>1</v>
      </c>
      <c r="I127" s="251"/>
      <c r="J127" s="252">
        <f>ROUND(I127*H127,2)</f>
        <v>0</v>
      </c>
      <c r="K127" s="248" t="s">
        <v>19</v>
      </c>
      <c r="L127" s="253"/>
      <c r="M127" s="254" t="s">
        <v>19</v>
      </c>
      <c r="N127" s="255" t="s">
        <v>44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352</v>
      </c>
      <c r="AT127" s="226" t="s">
        <v>206</v>
      </c>
      <c r="AU127" s="226" t="s">
        <v>82</v>
      </c>
      <c r="AY127" s="19" t="s">
        <v>148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80</v>
      </c>
      <c r="BK127" s="227">
        <f>ROUND(I127*H127,2)</f>
        <v>0</v>
      </c>
      <c r="BL127" s="19" t="s">
        <v>242</v>
      </c>
      <c r="BM127" s="226" t="s">
        <v>1162</v>
      </c>
    </row>
    <row r="128" s="2" customFormat="1">
      <c r="A128" s="40"/>
      <c r="B128" s="41"/>
      <c r="C128" s="42"/>
      <c r="D128" s="228" t="s">
        <v>157</v>
      </c>
      <c r="E128" s="42"/>
      <c r="F128" s="229" t="s">
        <v>1161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157</v>
      </c>
      <c r="AU128" s="19" t="s">
        <v>82</v>
      </c>
    </row>
    <row r="129" s="2" customFormat="1">
      <c r="A129" s="40"/>
      <c r="B129" s="41"/>
      <c r="C129" s="42"/>
      <c r="D129" s="228" t="s">
        <v>210</v>
      </c>
      <c r="E129" s="42"/>
      <c r="F129" s="256" t="s">
        <v>1163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210</v>
      </c>
      <c r="AU129" s="19" t="s">
        <v>82</v>
      </c>
    </row>
    <row r="130" s="2" customFormat="1" ht="24.15" customHeight="1">
      <c r="A130" s="40"/>
      <c r="B130" s="41"/>
      <c r="C130" s="215" t="s">
        <v>8</v>
      </c>
      <c r="D130" s="215" t="s">
        <v>150</v>
      </c>
      <c r="E130" s="216" t="s">
        <v>1164</v>
      </c>
      <c r="F130" s="217" t="s">
        <v>1165</v>
      </c>
      <c r="G130" s="218" t="s">
        <v>179</v>
      </c>
      <c r="H130" s="219">
        <v>7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44</v>
      </c>
      <c r="O130" s="86"/>
      <c r="P130" s="224">
        <f>O130*H130</f>
        <v>0</v>
      </c>
      <c r="Q130" s="224">
        <v>0.00054000000000000001</v>
      </c>
      <c r="R130" s="224">
        <f>Q130*H130</f>
        <v>0.0037799999999999999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242</v>
      </c>
      <c r="AT130" s="226" t="s">
        <v>150</v>
      </c>
      <c r="AU130" s="226" t="s">
        <v>82</v>
      </c>
      <c r="AY130" s="19" t="s">
        <v>148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80</v>
      </c>
      <c r="BK130" s="227">
        <f>ROUND(I130*H130,2)</f>
        <v>0</v>
      </c>
      <c r="BL130" s="19" t="s">
        <v>242</v>
      </c>
      <c r="BM130" s="226" t="s">
        <v>1166</v>
      </c>
    </row>
    <row r="131" s="2" customFormat="1">
      <c r="A131" s="40"/>
      <c r="B131" s="41"/>
      <c r="C131" s="42"/>
      <c r="D131" s="228" t="s">
        <v>157</v>
      </c>
      <c r="E131" s="42"/>
      <c r="F131" s="229" t="s">
        <v>1165</v>
      </c>
      <c r="G131" s="42"/>
      <c r="H131" s="42"/>
      <c r="I131" s="230"/>
      <c r="J131" s="42"/>
      <c r="K131" s="42"/>
      <c r="L131" s="46"/>
      <c r="M131" s="268"/>
      <c r="N131" s="269"/>
      <c r="O131" s="270"/>
      <c r="P131" s="270"/>
      <c r="Q131" s="270"/>
      <c r="R131" s="270"/>
      <c r="S131" s="270"/>
      <c r="T131" s="271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157</v>
      </c>
      <c r="AU131" s="19" t="s">
        <v>82</v>
      </c>
    </row>
    <row r="132" s="2" customFormat="1" ht="6.96" customHeight="1">
      <c r="A132" s="40"/>
      <c r="B132" s="61"/>
      <c r="C132" s="62"/>
      <c r="D132" s="62"/>
      <c r="E132" s="62"/>
      <c r="F132" s="62"/>
      <c r="G132" s="62"/>
      <c r="H132" s="62"/>
      <c r="I132" s="62"/>
      <c r="J132" s="62"/>
      <c r="K132" s="62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LmgiwOAS8dIdQQtftyZJywVmO6qcx0ZLF0BHPREpLbAk6bV/cj+OWl/uqBir6RO/HGutfoK0czp/Q+E9tBK3Ig==" hashValue="hD+oESgOJPxa8tm65FOeLYk5gjb1nJHa+R/Z3ibsdQVfcjOq6j+pwah1RYPBctW1WNp6+9+DJ3ZGsg4fzA5xdw==" algorithmName="SHA-512" password="CC35"/>
  <autoFilter ref="C92:K13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OKB Laboratoří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108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1167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14. 9. 2025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27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22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37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50"/>
      <c r="B27" s="151"/>
      <c r="C27" s="150"/>
      <c r="D27" s="150"/>
      <c r="E27" s="152" t="s">
        <v>38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39</v>
      </c>
      <c r="E30" s="40"/>
      <c r="F30" s="40"/>
      <c r="G30" s="40"/>
      <c r="H30" s="40"/>
      <c r="I30" s="40"/>
      <c r="J30" s="156">
        <f>ROUND(J84,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41</v>
      </c>
      <c r="G32" s="40"/>
      <c r="H32" s="40"/>
      <c r="I32" s="157" t="s">
        <v>40</v>
      </c>
      <c r="J32" s="157" t="s">
        <v>42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43</v>
      </c>
      <c r="E33" s="145" t="s">
        <v>44</v>
      </c>
      <c r="F33" s="159">
        <f>ROUND((SUM(BE84:BE113)),  2)</f>
        <v>0</v>
      </c>
      <c r="G33" s="40"/>
      <c r="H33" s="40"/>
      <c r="I33" s="160">
        <v>0.20999999999999999</v>
      </c>
      <c r="J33" s="159">
        <f>ROUND(((SUM(BE84:BE113))*I33),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45</v>
      </c>
      <c r="F34" s="159">
        <f>ROUND((SUM(BF84:BF113)),  2)</f>
        <v>0</v>
      </c>
      <c r="G34" s="40"/>
      <c r="H34" s="40"/>
      <c r="I34" s="160">
        <v>0.12</v>
      </c>
      <c r="J34" s="159">
        <f>ROUND(((SUM(BF84:BF113))*I34),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46</v>
      </c>
      <c r="F35" s="159">
        <f>ROUND((SUM(BG84:BG113)),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47</v>
      </c>
      <c r="F36" s="159">
        <f>ROUND((SUM(BH84:BH113)),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ROUND((SUM(BI84:BI113)),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112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Rekonstrukce OKB Laboratoří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VRN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Nemocnice Havířov, p.o.</v>
      </c>
      <c r="G52" s="42"/>
      <c r="H52" s="42"/>
      <c r="I52" s="34" t="s">
        <v>23</v>
      </c>
      <c r="J52" s="74" t="str">
        <f>IF(J12="","",J12)</f>
        <v>14. 9. 2025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 p.o.</v>
      </c>
      <c r="G54" s="42"/>
      <c r="H54" s="42"/>
      <c r="I54" s="34" t="s">
        <v>31</v>
      </c>
      <c r="J54" s="38" t="str">
        <f>E21</f>
        <v>Amun Pro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115</v>
      </c>
    </row>
    <row r="60" s="9" customFormat="1" ht="24.96" customHeight="1">
      <c r="A60" s="9"/>
      <c r="B60" s="177"/>
      <c r="C60" s="178"/>
      <c r="D60" s="179" t="s">
        <v>131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1168</v>
      </c>
      <c r="E61" s="185"/>
      <c r="F61" s="185"/>
      <c r="G61" s="185"/>
      <c r="H61" s="185"/>
      <c r="I61" s="185"/>
      <c r="J61" s="186">
        <f>J86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1169</v>
      </c>
      <c r="E62" s="185"/>
      <c r="F62" s="185"/>
      <c r="G62" s="185"/>
      <c r="H62" s="185"/>
      <c r="I62" s="185"/>
      <c r="J62" s="186">
        <f>J95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1170</v>
      </c>
      <c r="E63" s="185"/>
      <c r="F63" s="185"/>
      <c r="G63" s="185"/>
      <c r="H63" s="185"/>
      <c r="I63" s="185"/>
      <c r="J63" s="186">
        <f>J100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1171</v>
      </c>
      <c r="E64" s="185"/>
      <c r="F64" s="185"/>
      <c r="G64" s="185"/>
      <c r="H64" s="185"/>
      <c r="I64" s="185"/>
      <c r="J64" s="186">
        <f>J109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Rekonstrukce OKB Laboratoří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108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02 - VRN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Nemocnice Havířov, p.o.</v>
      </c>
      <c r="G78" s="42"/>
      <c r="H78" s="42"/>
      <c r="I78" s="34" t="s">
        <v>23</v>
      </c>
      <c r="J78" s="74" t="str">
        <f>IF(J12="","",J12)</f>
        <v>14. 9. 2025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Nemocnice Havířov, p.o.</v>
      </c>
      <c r="G80" s="42"/>
      <c r="H80" s="42"/>
      <c r="I80" s="34" t="s">
        <v>31</v>
      </c>
      <c r="J80" s="38" t="str">
        <f>E21</f>
        <v>Amun Pro s.r.o.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35</v>
      </c>
      <c r="J81" s="38" t="str">
        <f>E24</f>
        <v xml:space="preserve"> 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8"/>
      <c r="B83" s="189"/>
      <c r="C83" s="190" t="s">
        <v>134</v>
      </c>
      <c r="D83" s="191" t="s">
        <v>58</v>
      </c>
      <c r="E83" s="191" t="s">
        <v>54</v>
      </c>
      <c r="F83" s="191" t="s">
        <v>55</v>
      </c>
      <c r="G83" s="191" t="s">
        <v>135</v>
      </c>
      <c r="H83" s="191" t="s">
        <v>136</v>
      </c>
      <c r="I83" s="191" t="s">
        <v>137</v>
      </c>
      <c r="J83" s="191" t="s">
        <v>114</v>
      </c>
      <c r="K83" s="192" t="s">
        <v>138</v>
      </c>
      <c r="L83" s="193"/>
      <c r="M83" s="94" t="s">
        <v>19</v>
      </c>
      <c r="N83" s="95" t="s">
        <v>43</v>
      </c>
      <c r="O83" s="95" t="s">
        <v>139</v>
      </c>
      <c r="P83" s="95" t="s">
        <v>140</v>
      </c>
      <c r="Q83" s="95" t="s">
        <v>141</v>
      </c>
      <c r="R83" s="95" t="s">
        <v>142</v>
      </c>
      <c r="S83" s="95" t="s">
        <v>143</v>
      </c>
      <c r="T83" s="96" t="s">
        <v>144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0"/>
      <c r="B84" s="41"/>
      <c r="C84" s="101" t="s">
        <v>145</v>
      </c>
      <c r="D84" s="42"/>
      <c r="E84" s="42"/>
      <c r="F84" s="42"/>
      <c r="G84" s="42"/>
      <c r="H84" s="42"/>
      <c r="I84" s="42"/>
      <c r="J84" s="194">
        <f>BK84</f>
        <v>0</v>
      </c>
      <c r="K84" s="42"/>
      <c r="L84" s="46"/>
      <c r="M84" s="97"/>
      <c r="N84" s="195"/>
      <c r="O84" s="98"/>
      <c r="P84" s="196">
        <f>P85</f>
        <v>0</v>
      </c>
      <c r="Q84" s="98"/>
      <c r="R84" s="196">
        <f>R85</f>
        <v>0</v>
      </c>
      <c r="S84" s="98"/>
      <c r="T84" s="197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115</v>
      </c>
      <c r="BK84" s="198">
        <f>BK85</f>
        <v>0</v>
      </c>
    </row>
    <row r="85" s="12" customFormat="1" ht="25.92" customHeight="1">
      <c r="A85" s="12"/>
      <c r="B85" s="199"/>
      <c r="C85" s="200"/>
      <c r="D85" s="201" t="s">
        <v>72</v>
      </c>
      <c r="E85" s="202" t="s">
        <v>105</v>
      </c>
      <c r="F85" s="202" t="s">
        <v>669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P86+P95+P100+P109</f>
        <v>0</v>
      </c>
      <c r="Q85" s="207"/>
      <c r="R85" s="208">
        <f>R86+R95+R100+R109</f>
        <v>0</v>
      </c>
      <c r="S85" s="207"/>
      <c r="T85" s="209">
        <f>T86+T95+T100+T109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670</v>
      </c>
      <c r="AT85" s="211" t="s">
        <v>72</v>
      </c>
      <c r="AU85" s="211" t="s">
        <v>73</v>
      </c>
      <c r="AY85" s="210" t="s">
        <v>148</v>
      </c>
      <c r="BK85" s="212">
        <f>BK86+BK95+BK100+BK109</f>
        <v>0</v>
      </c>
    </row>
    <row r="86" s="12" customFormat="1" ht="22.8" customHeight="1">
      <c r="A86" s="12"/>
      <c r="B86" s="199"/>
      <c r="C86" s="200"/>
      <c r="D86" s="201" t="s">
        <v>72</v>
      </c>
      <c r="E86" s="213" t="s">
        <v>1112</v>
      </c>
      <c r="F86" s="213" t="s">
        <v>1172</v>
      </c>
      <c r="G86" s="200"/>
      <c r="H86" s="200"/>
      <c r="I86" s="203"/>
      <c r="J86" s="214">
        <f>BK86</f>
        <v>0</v>
      </c>
      <c r="K86" s="200"/>
      <c r="L86" s="205"/>
      <c r="M86" s="206"/>
      <c r="N86" s="207"/>
      <c r="O86" s="207"/>
      <c r="P86" s="208">
        <f>SUM(P87:P94)</f>
        <v>0</v>
      </c>
      <c r="Q86" s="207"/>
      <c r="R86" s="208">
        <f>SUM(R87:R94)</f>
        <v>0</v>
      </c>
      <c r="S86" s="207"/>
      <c r="T86" s="209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670</v>
      </c>
      <c r="AT86" s="211" t="s">
        <v>72</v>
      </c>
      <c r="AU86" s="211" t="s">
        <v>80</v>
      </c>
      <c r="AY86" s="210" t="s">
        <v>148</v>
      </c>
      <c r="BK86" s="212">
        <f>SUM(BK87:BK94)</f>
        <v>0</v>
      </c>
    </row>
    <row r="87" s="2" customFormat="1" ht="16.5" customHeight="1">
      <c r="A87" s="40"/>
      <c r="B87" s="41"/>
      <c r="C87" s="215" t="s">
        <v>80</v>
      </c>
      <c r="D87" s="215" t="s">
        <v>150</v>
      </c>
      <c r="E87" s="216" t="s">
        <v>1114</v>
      </c>
      <c r="F87" s="217" t="s">
        <v>1115</v>
      </c>
      <c r="G87" s="218" t="s">
        <v>696</v>
      </c>
      <c r="H87" s="219">
        <v>1</v>
      </c>
      <c r="I87" s="220"/>
      <c r="J87" s="221">
        <f>ROUND(I87*H87,2)</f>
        <v>0</v>
      </c>
      <c r="K87" s="217" t="s">
        <v>154</v>
      </c>
      <c r="L87" s="46"/>
      <c r="M87" s="222" t="s">
        <v>19</v>
      </c>
      <c r="N87" s="223" t="s">
        <v>44</v>
      </c>
      <c r="O87" s="86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6" t="s">
        <v>677</v>
      </c>
      <c r="AT87" s="226" t="s">
        <v>150</v>
      </c>
      <c r="AU87" s="226" t="s">
        <v>82</v>
      </c>
      <c r="AY87" s="19" t="s">
        <v>148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9" t="s">
        <v>80</v>
      </c>
      <c r="BK87" s="227">
        <f>ROUND(I87*H87,2)</f>
        <v>0</v>
      </c>
      <c r="BL87" s="19" t="s">
        <v>677</v>
      </c>
      <c r="BM87" s="226" t="s">
        <v>1173</v>
      </c>
    </row>
    <row r="88" s="2" customFormat="1">
      <c r="A88" s="40"/>
      <c r="B88" s="41"/>
      <c r="C88" s="42"/>
      <c r="D88" s="228" t="s">
        <v>157</v>
      </c>
      <c r="E88" s="42"/>
      <c r="F88" s="229" t="s">
        <v>1115</v>
      </c>
      <c r="G88" s="42"/>
      <c r="H88" s="42"/>
      <c r="I88" s="230"/>
      <c r="J88" s="42"/>
      <c r="K88" s="42"/>
      <c r="L88" s="46"/>
      <c r="M88" s="231"/>
      <c r="N88" s="23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157</v>
      </c>
      <c r="AU88" s="19" t="s">
        <v>82</v>
      </c>
    </row>
    <row r="89" s="2" customFormat="1">
      <c r="A89" s="40"/>
      <c r="B89" s="41"/>
      <c r="C89" s="42"/>
      <c r="D89" s="233" t="s">
        <v>159</v>
      </c>
      <c r="E89" s="42"/>
      <c r="F89" s="234" t="s">
        <v>1174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159</v>
      </c>
      <c r="AU89" s="19" t="s">
        <v>82</v>
      </c>
    </row>
    <row r="90" s="2" customFormat="1">
      <c r="A90" s="40"/>
      <c r="B90" s="41"/>
      <c r="C90" s="42"/>
      <c r="D90" s="228" t="s">
        <v>210</v>
      </c>
      <c r="E90" s="42"/>
      <c r="F90" s="256" t="s">
        <v>1175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210</v>
      </c>
      <c r="AU90" s="19" t="s">
        <v>82</v>
      </c>
    </row>
    <row r="91" s="2" customFormat="1" ht="16.5" customHeight="1">
      <c r="A91" s="40"/>
      <c r="B91" s="41"/>
      <c r="C91" s="215" t="s">
        <v>82</v>
      </c>
      <c r="D91" s="215" t="s">
        <v>150</v>
      </c>
      <c r="E91" s="216" t="s">
        <v>1176</v>
      </c>
      <c r="F91" s="217" t="s">
        <v>1177</v>
      </c>
      <c r="G91" s="218" t="s">
        <v>696</v>
      </c>
      <c r="H91" s="219">
        <v>1</v>
      </c>
      <c r="I91" s="220"/>
      <c r="J91" s="221">
        <f>ROUND(I91*H91,2)</f>
        <v>0</v>
      </c>
      <c r="K91" s="217" t="s">
        <v>154</v>
      </c>
      <c r="L91" s="46"/>
      <c r="M91" s="222" t="s">
        <v>19</v>
      </c>
      <c r="N91" s="223" t="s">
        <v>44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677</v>
      </c>
      <c r="AT91" s="226" t="s">
        <v>150</v>
      </c>
      <c r="AU91" s="226" t="s">
        <v>82</v>
      </c>
      <c r="AY91" s="19" t="s">
        <v>148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80</v>
      </c>
      <c r="BK91" s="227">
        <f>ROUND(I91*H91,2)</f>
        <v>0</v>
      </c>
      <c r="BL91" s="19" t="s">
        <v>677</v>
      </c>
      <c r="BM91" s="226" t="s">
        <v>1178</v>
      </c>
    </row>
    <row r="92" s="2" customFormat="1">
      <c r="A92" s="40"/>
      <c r="B92" s="41"/>
      <c r="C92" s="42"/>
      <c r="D92" s="228" t="s">
        <v>157</v>
      </c>
      <c r="E92" s="42"/>
      <c r="F92" s="229" t="s">
        <v>1177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157</v>
      </c>
      <c r="AU92" s="19" t="s">
        <v>82</v>
      </c>
    </row>
    <row r="93" s="2" customFormat="1">
      <c r="A93" s="40"/>
      <c r="B93" s="41"/>
      <c r="C93" s="42"/>
      <c r="D93" s="233" t="s">
        <v>159</v>
      </c>
      <c r="E93" s="42"/>
      <c r="F93" s="234" t="s">
        <v>1179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159</v>
      </c>
      <c r="AU93" s="19" t="s">
        <v>82</v>
      </c>
    </row>
    <row r="94" s="2" customFormat="1">
      <c r="A94" s="40"/>
      <c r="B94" s="41"/>
      <c r="C94" s="42"/>
      <c r="D94" s="228" t="s">
        <v>210</v>
      </c>
      <c r="E94" s="42"/>
      <c r="F94" s="256" t="s">
        <v>1180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210</v>
      </c>
      <c r="AU94" s="19" t="s">
        <v>82</v>
      </c>
    </row>
    <row r="95" s="12" customFormat="1" ht="22.8" customHeight="1">
      <c r="A95" s="12"/>
      <c r="B95" s="199"/>
      <c r="C95" s="200"/>
      <c r="D95" s="201" t="s">
        <v>72</v>
      </c>
      <c r="E95" s="213" t="s">
        <v>1181</v>
      </c>
      <c r="F95" s="213" t="s">
        <v>1182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SUM(P96:P99)</f>
        <v>0</v>
      </c>
      <c r="Q95" s="207"/>
      <c r="R95" s="208">
        <f>SUM(R96:R99)</f>
        <v>0</v>
      </c>
      <c r="S95" s="207"/>
      <c r="T95" s="209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670</v>
      </c>
      <c r="AT95" s="211" t="s">
        <v>72</v>
      </c>
      <c r="AU95" s="211" t="s">
        <v>80</v>
      </c>
      <c r="AY95" s="210" t="s">
        <v>148</v>
      </c>
      <c r="BK95" s="212">
        <f>SUM(BK96:BK99)</f>
        <v>0</v>
      </c>
    </row>
    <row r="96" s="2" customFormat="1" ht="16.5" customHeight="1">
      <c r="A96" s="40"/>
      <c r="B96" s="41"/>
      <c r="C96" s="215" t="s">
        <v>99</v>
      </c>
      <c r="D96" s="215" t="s">
        <v>150</v>
      </c>
      <c r="E96" s="216" t="s">
        <v>1183</v>
      </c>
      <c r="F96" s="217" t="s">
        <v>1182</v>
      </c>
      <c r="G96" s="218" t="s">
        <v>696</v>
      </c>
      <c r="H96" s="219">
        <v>1</v>
      </c>
      <c r="I96" s="220"/>
      <c r="J96" s="221">
        <f>ROUND(I96*H96,2)</f>
        <v>0</v>
      </c>
      <c r="K96" s="217" t="s">
        <v>154</v>
      </c>
      <c r="L96" s="46"/>
      <c r="M96" s="222" t="s">
        <v>19</v>
      </c>
      <c r="N96" s="223" t="s">
        <v>44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677</v>
      </c>
      <c r="AT96" s="226" t="s">
        <v>150</v>
      </c>
      <c r="AU96" s="226" t="s">
        <v>82</v>
      </c>
      <c r="AY96" s="19" t="s">
        <v>148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80</v>
      </c>
      <c r="BK96" s="227">
        <f>ROUND(I96*H96,2)</f>
        <v>0</v>
      </c>
      <c r="BL96" s="19" t="s">
        <v>677</v>
      </c>
      <c r="BM96" s="226" t="s">
        <v>1184</v>
      </c>
    </row>
    <row r="97" s="2" customFormat="1">
      <c r="A97" s="40"/>
      <c r="B97" s="41"/>
      <c r="C97" s="42"/>
      <c r="D97" s="228" t="s">
        <v>157</v>
      </c>
      <c r="E97" s="42"/>
      <c r="F97" s="229" t="s">
        <v>1182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82</v>
      </c>
    </row>
    <row r="98" s="2" customFormat="1">
      <c r="A98" s="40"/>
      <c r="B98" s="41"/>
      <c r="C98" s="42"/>
      <c r="D98" s="233" t="s">
        <v>159</v>
      </c>
      <c r="E98" s="42"/>
      <c r="F98" s="234" t="s">
        <v>1185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82</v>
      </c>
    </row>
    <row r="99" s="2" customFormat="1">
      <c r="A99" s="40"/>
      <c r="B99" s="41"/>
      <c r="C99" s="42"/>
      <c r="D99" s="228" t="s">
        <v>210</v>
      </c>
      <c r="E99" s="42"/>
      <c r="F99" s="256" t="s">
        <v>1186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210</v>
      </c>
      <c r="AU99" s="19" t="s">
        <v>82</v>
      </c>
    </row>
    <row r="100" s="12" customFormat="1" ht="22.8" customHeight="1">
      <c r="A100" s="12"/>
      <c r="B100" s="199"/>
      <c r="C100" s="200"/>
      <c r="D100" s="201" t="s">
        <v>72</v>
      </c>
      <c r="E100" s="213" t="s">
        <v>1187</v>
      </c>
      <c r="F100" s="213" t="s">
        <v>1188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SUM(P101:P108)</f>
        <v>0</v>
      </c>
      <c r="Q100" s="207"/>
      <c r="R100" s="208">
        <f>SUM(R101:R108)</f>
        <v>0</v>
      </c>
      <c r="S100" s="207"/>
      <c r="T100" s="209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670</v>
      </c>
      <c r="AT100" s="211" t="s">
        <v>72</v>
      </c>
      <c r="AU100" s="211" t="s">
        <v>80</v>
      </c>
      <c r="AY100" s="210" t="s">
        <v>148</v>
      </c>
      <c r="BK100" s="212">
        <f>SUM(BK101:BK108)</f>
        <v>0</v>
      </c>
    </row>
    <row r="101" s="2" customFormat="1" ht="16.5" customHeight="1">
      <c r="A101" s="40"/>
      <c r="B101" s="41"/>
      <c r="C101" s="215" t="s">
        <v>155</v>
      </c>
      <c r="D101" s="215" t="s">
        <v>150</v>
      </c>
      <c r="E101" s="216" t="s">
        <v>1189</v>
      </c>
      <c r="F101" s="217" t="s">
        <v>1190</v>
      </c>
      <c r="G101" s="218" t="s">
        <v>696</v>
      </c>
      <c r="H101" s="219">
        <v>1</v>
      </c>
      <c r="I101" s="220"/>
      <c r="J101" s="221">
        <f>ROUND(I101*H101,2)</f>
        <v>0</v>
      </c>
      <c r="K101" s="217" t="s">
        <v>154</v>
      </c>
      <c r="L101" s="46"/>
      <c r="M101" s="222" t="s">
        <v>19</v>
      </c>
      <c r="N101" s="223" t="s">
        <v>44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677</v>
      </c>
      <c r="AT101" s="226" t="s">
        <v>150</v>
      </c>
      <c r="AU101" s="226" t="s">
        <v>82</v>
      </c>
      <c r="AY101" s="19" t="s">
        <v>148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80</v>
      </c>
      <c r="BK101" s="227">
        <f>ROUND(I101*H101,2)</f>
        <v>0</v>
      </c>
      <c r="BL101" s="19" t="s">
        <v>677</v>
      </c>
      <c r="BM101" s="226" t="s">
        <v>1191</v>
      </c>
    </row>
    <row r="102" s="2" customFormat="1">
      <c r="A102" s="40"/>
      <c r="B102" s="41"/>
      <c r="C102" s="42"/>
      <c r="D102" s="228" t="s">
        <v>157</v>
      </c>
      <c r="E102" s="42"/>
      <c r="F102" s="229" t="s">
        <v>1190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82</v>
      </c>
    </row>
    <row r="103" s="2" customFormat="1">
      <c r="A103" s="40"/>
      <c r="B103" s="41"/>
      <c r="C103" s="42"/>
      <c r="D103" s="233" t="s">
        <v>159</v>
      </c>
      <c r="E103" s="42"/>
      <c r="F103" s="234" t="s">
        <v>1192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82</v>
      </c>
    </row>
    <row r="104" s="2" customFormat="1">
      <c r="A104" s="40"/>
      <c r="B104" s="41"/>
      <c r="C104" s="42"/>
      <c r="D104" s="228" t="s">
        <v>210</v>
      </c>
      <c r="E104" s="42"/>
      <c r="F104" s="256" t="s">
        <v>1193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210</v>
      </c>
      <c r="AU104" s="19" t="s">
        <v>82</v>
      </c>
    </row>
    <row r="105" s="2" customFormat="1" ht="16.5" customHeight="1">
      <c r="A105" s="40"/>
      <c r="B105" s="41"/>
      <c r="C105" s="215" t="s">
        <v>670</v>
      </c>
      <c r="D105" s="215" t="s">
        <v>150</v>
      </c>
      <c r="E105" s="216" t="s">
        <v>1194</v>
      </c>
      <c r="F105" s="217" t="s">
        <v>1195</v>
      </c>
      <c r="G105" s="218" t="s">
        <v>696</v>
      </c>
      <c r="H105" s="219">
        <v>1</v>
      </c>
      <c r="I105" s="220"/>
      <c r="J105" s="221">
        <f>ROUND(I105*H105,2)</f>
        <v>0</v>
      </c>
      <c r="K105" s="217" t="s">
        <v>154</v>
      </c>
      <c r="L105" s="46"/>
      <c r="M105" s="222" t="s">
        <v>19</v>
      </c>
      <c r="N105" s="223" t="s">
        <v>44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677</v>
      </c>
      <c r="AT105" s="226" t="s">
        <v>150</v>
      </c>
      <c r="AU105" s="226" t="s">
        <v>82</v>
      </c>
      <c r="AY105" s="19" t="s">
        <v>148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80</v>
      </c>
      <c r="BK105" s="227">
        <f>ROUND(I105*H105,2)</f>
        <v>0</v>
      </c>
      <c r="BL105" s="19" t="s">
        <v>677</v>
      </c>
      <c r="BM105" s="226" t="s">
        <v>1196</v>
      </c>
    </row>
    <row r="106" s="2" customFormat="1">
      <c r="A106" s="40"/>
      <c r="B106" s="41"/>
      <c r="C106" s="42"/>
      <c r="D106" s="228" t="s">
        <v>157</v>
      </c>
      <c r="E106" s="42"/>
      <c r="F106" s="229" t="s">
        <v>1195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82</v>
      </c>
    </row>
    <row r="107" s="2" customFormat="1">
      <c r="A107" s="40"/>
      <c r="B107" s="41"/>
      <c r="C107" s="42"/>
      <c r="D107" s="233" t="s">
        <v>159</v>
      </c>
      <c r="E107" s="42"/>
      <c r="F107" s="234" t="s">
        <v>1197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82</v>
      </c>
    </row>
    <row r="108" s="2" customFormat="1">
      <c r="A108" s="40"/>
      <c r="B108" s="41"/>
      <c r="C108" s="42"/>
      <c r="D108" s="228" t="s">
        <v>210</v>
      </c>
      <c r="E108" s="42"/>
      <c r="F108" s="256" t="s">
        <v>1198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210</v>
      </c>
      <c r="AU108" s="19" t="s">
        <v>82</v>
      </c>
    </row>
    <row r="109" s="12" customFormat="1" ht="22.8" customHeight="1">
      <c r="A109" s="12"/>
      <c r="B109" s="199"/>
      <c r="C109" s="200"/>
      <c r="D109" s="201" t="s">
        <v>72</v>
      </c>
      <c r="E109" s="213" t="s">
        <v>1199</v>
      </c>
      <c r="F109" s="213" t="s">
        <v>1200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SUM(P110:P113)</f>
        <v>0</v>
      </c>
      <c r="Q109" s="207"/>
      <c r="R109" s="208">
        <f>SUM(R110:R113)</f>
        <v>0</v>
      </c>
      <c r="S109" s="207"/>
      <c r="T109" s="209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670</v>
      </c>
      <c r="AT109" s="211" t="s">
        <v>72</v>
      </c>
      <c r="AU109" s="211" t="s">
        <v>80</v>
      </c>
      <c r="AY109" s="210" t="s">
        <v>148</v>
      </c>
      <c r="BK109" s="212">
        <f>SUM(BK110:BK113)</f>
        <v>0</v>
      </c>
    </row>
    <row r="110" s="2" customFormat="1" ht="16.5" customHeight="1">
      <c r="A110" s="40"/>
      <c r="B110" s="41"/>
      <c r="C110" s="215" t="s">
        <v>169</v>
      </c>
      <c r="D110" s="215" t="s">
        <v>150</v>
      </c>
      <c r="E110" s="216" t="s">
        <v>1201</v>
      </c>
      <c r="F110" s="217" t="s">
        <v>1202</v>
      </c>
      <c r="G110" s="218" t="s">
        <v>696</v>
      </c>
      <c r="H110" s="219">
        <v>1</v>
      </c>
      <c r="I110" s="220"/>
      <c r="J110" s="221">
        <f>ROUND(I110*H110,2)</f>
        <v>0</v>
      </c>
      <c r="K110" s="217" t="s">
        <v>154</v>
      </c>
      <c r="L110" s="46"/>
      <c r="M110" s="222" t="s">
        <v>19</v>
      </c>
      <c r="N110" s="223" t="s">
        <v>44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677</v>
      </c>
      <c r="AT110" s="226" t="s">
        <v>150</v>
      </c>
      <c r="AU110" s="226" t="s">
        <v>82</v>
      </c>
      <c r="AY110" s="19" t="s">
        <v>148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80</v>
      </c>
      <c r="BK110" s="227">
        <f>ROUND(I110*H110,2)</f>
        <v>0</v>
      </c>
      <c r="BL110" s="19" t="s">
        <v>677</v>
      </c>
      <c r="BM110" s="226" t="s">
        <v>1203</v>
      </c>
    </row>
    <row r="111" s="2" customFormat="1">
      <c r="A111" s="40"/>
      <c r="B111" s="41"/>
      <c r="C111" s="42"/>
      <c r="D111" s="228" t="s">
        <v>157</v>
      </c>
      <c r="E111" s="42"/>
      <c r="F111" s="229" t="s">
        <v>1202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82</v>
      </c>
    </row>
    <row r="112" s="2" customFormat="1">
      <c r="A112" s="40"/>
      <c r="B112" s="41"/>
      <c r="C112" s="42"/>
      <c r="D112" s="233" t="s">
        <v>159</v>
      </c>
      <c r="E112" s="42"/>
      <c r="F112" s="234" t="s">
        <v>1204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82</v>
      </c>
    </row>
    <row r="113" s="2" customFormat="1">
      <c r="A113" s="40"/>
      <c r="B113" s="41"/>
      <c r="C113" s="42"/>
      <c r="D113" s="228" t="s">
        <v>210</v>
      </c>
      <c r="E113" s="42"/>
      <c r="F113" s="256" t="s">
        <v>1205</v>
      </c>
      <c r="G113" s="42"/>
      <c r="H113" s="42"/>
      <c r="I113" s="230"/>
      <c r="J113" s="42"/>
      <c r="K113" s="42"/>
      <c r="L113" s="46"/>
      <c r="M113" s="268"/>
      <c r="N113" s="269"/>
      <c r="O113" s="270"/>
      <c r="P113" s="270"/>
      <c r="Q113" s="270"/>
      <c r="R113" s="270"/>
      <c r="S113" s="270"/>
      <c r="T113" s="271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210</v>
      </c>
      <c r="AU113" s="19" t="s">
        <v>82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ogVZG1QR/eE6UOpF/hS7uZVksMrxA1Krxa/OcfBTOMOWZ8aLeouolKJ4RGUng0nB1IbvYH9LyuVxiFjUI6S+LQ==" hashValue="6zxLJQEeh9edQu5xf1yt6viJcSWZc+aqidvjJL3HSh4zAozQM5x80oUh0Zukf1k5QTwJZRl4ys/85ZKYu0Coig==" algorithmName="SHA-512" password="CC35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2/013254000"/>
    <hyperlink ref="F93" r:id="rId2" display="https://podminky.urs.cz/item/CS_URS_2025_02/013294000"/>
    <hyperlink ref="F98" r:id="rId3" display="https://podminky.urs.cz/item/CS_URS_2025_02/030001000"/>
    <hyperlink ref="F103" r:id="rId4" display="https://podminky.urs.cz/item/CS_URS_2025_02/043002000"/>
    <hyperlink ref="F107" r:id="rId5" display="https://podminky.urs.cz/item/CS_URS_2025_02/045002000"/>
    <hyperlink ref="F112" r:id="rId6" display="https://podminky.urs.cz/item/CS_URS_2025_02/07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1206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1207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1208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1209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1210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1211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1212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1213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1214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1215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1216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1217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1218</v>
      </c>
      <c r="F19" s="297" t="s">
        <v>1219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1220</v>
      </c>
      <c r="F20" s="297" t="s">
        <v>1221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1222</v>
      </c>
      <c r="F21" s="297" t="s">
        <v>1223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1224</v>
      </c>
      <c r="F22" s="297" t="s">
        <v>1225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86</v>
      </c>
      <c r="F23" s="297" t="s">
        <v>1226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1227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1228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1229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1230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1231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1232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1233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1234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1235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134</v>
      </c>
      <c r="F36" s="297"/>
      <c r="G36" s="297" t="s">
        <v>1236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1237</v>
      </c>
      <c r="F37" s="297"/>
      <c r="G37" s="297" t="s">
        <v>1238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1239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1240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135</v>
      </c>
      <c r="F40" s="297"/>
      <c r="G40" s="297" t="s">
        <v>1241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136</v>
      </c>
      <c r="F41" s="297"/>
      <c r="G41" s="297" t="s">
        <v>1242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1243</v>
      </c>
      <c r="F42" s="297"/>
      <c r="G42" s="297" t="s">
        <v>1244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1245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1246</v>
      </c>
      <c r="F44" s="297"/>
      <c r="G44" s="297" t="s">
        <v>1247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138</v>
      </c>
      <c r="F45" s="297"/>
      <c r="G45" s="297" t="s">
        <v>1248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1249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1250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1251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1252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1253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1254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1255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1256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1257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1258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1259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1260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1261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1262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1263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1264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1265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1266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1267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1268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1269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1270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1271</v>
      </c>
      <c r="D76" s="315"/>
      <c r="E76" s="315"/>
      <c r="F76" s="315" t="s">
        <v>1272</v>
      </c>
      <c r="G76" s="316"/>
      <c r="H76" s="315" t="s">
        <v>55</v>
      </c>
      <c r="I76" s="315" t="s">
        <v>58</v>
      </c>
      <c r="J76" s="315" t="s">
        <v>1273</v>
      </c>
      <c r="K76" s="314"/>
    </row>
    <row r="77" s="1" customFormat="1" ht="17.25" customHeight="1">
      <c r="B77" s="312"/>
      <c r="C77" s="317" t="s">
        <v>1274</v>
      </c>
      <c r="D77" s="317"/>
      <c r="E77" s="317"/>
      <c r="F77" s="318" t="s">
        <v>1275</v>
      </c>
      <c r="G77" s="319"/>
      <c r="H77" s="317"/>
      <c r="I77" s="317"/>
      <c r="J77" s="317" t="s">
        <v>1276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1277</v>
      </c>
      <c r="G79" s="324"/>
      <c r="H79" s="300" t="s">
        <v>1278</v>
      </c>
      <c r="I79" s="300" t="s">
        <v>1279</v>
      </c>
      <c r="J79" s="300">
        <v>20</v>
      </c>
      <c r="K79" s="314"/>
    </row>
    <row r="80" s="1" customFormat="1" ht="15" customHeight="1">
      <c r="B80" s="312"/>
      <c r="C80" s="300" t="s">
        <v>1280</v>
      </c>
      <c r="D80" s="300"/>
      <c r="E80" s="300"/>
      <c r="F80" s="323" t="s">
        <v>1277</v>
      </c>
      <c r="G80" s="324"/>
      <c r="H80" s="300" t="s">
        <v>1281</v>
      </c>
      <c r="I80" s="300" t="s">
        <v>1279</v>
      </c>
      <c r="J80" s="300">
        <v>120</v>
      </c>
      <c r="K80" s="314"/>
    </row>
    <row r="81" s="1" customFormat="1" ht="15" customHeight="1">
      <c r="B81" s="325"/>
      <c r="C81" s="300" t="s">
        <v>1282</v>
      </c>
      <c r="D81" s="300"/>
      <c r="E81" s="300"/>
      <c r="F81" s="323" t="s">
        <v>1283</v>
      </c>
      <c r="G81" s="324"/>
      <c r="H81" s="300" t="s">
        <v>1284</v>
      </c>
      <c r="I81" s="300" t="s">
        <v>1279</v>
      </c>
      <c r="J81" s="300">
        <v>50</v>
      </c>
      <c r="K81" s="314"/>
    </row>
    <row r="82" s="1" customFormat="1" ht="15" customHeight="1">
      <c r="B82" s="325"/>
      <c r="C82" s="300" t="s">
        <v>1285</v>
      </c>
      <c r="D82" s="300"/>
      <c r="E82" s="300"/>
      <c r="F82" s="323" t="s">
        <v>1277</v>
      </c>
      <c r="G82" s="324"/>
      <c r="H82" s="300" t="s">
        <v>1286</v>
      </c>
      <c r="I82" s="300" t="s">
        <v>1287</v>
      </c>
      <c r="J82" s="300"/>
      <c r="K82" s="314"/>
    </row>
    <row r="83" s="1" customFormat="1" ht="15" customHeight="1">
      <c r="B83" s="325"/>
      <c r="C83" s="326" t="s">
        <v>1288</v>
      </c>
      <c r="D83" s="326"/>
      <c r="E83" s="326"/>
      <c r="F83" s="327" t="s">
        <v>1283</v>
      </c>
      <c r="G83" s="326"/>
      <c r="H83" s="326" t="s">
        <v>1289</v>
      </c>
      <c r="I83" s="326" t="s">
        <v>1279</v>
      </c>
      <c r="J83" s="326">
        <v>15</v>
      </c>
      <c r="K83" s="314"/>
    </row>
    <row r="84" s="1" customFormat="1" ht="15" customHeight="1">
      <c r="B84" s="325"/>
      <c r="C84" s="326" t="s">
        <v>1290</v>
      </c>
      <c r="D84" s="326"/>
      <c r="E84" s="326"/>
      <c r="F84" s="327" t="s">
        <v>1283</v>
      </c>
      <c r="G84" s="326"/>
      <c r="H84" s="326" t="s">
        <v>1291</v>
      </c>
      <c r="I84" s="326" t="s">
        <v>1279</v>
      </c>
      <c r="J84" s="326">
        <v>15</v>
      </c>
      <c r="K84" s="314"/>
    </row>
    <row r="85" s="1" customFormat="1" ht="15" customHeight="1">
      <c r="B85" s="325"/>
      <c r="C85" s="326" t="s">
        <v>1292</v>
      </c>
      <c r="D85" s="326"/>
      <c r="E85" s="326"/>
      <c r="F85" s="327" t="s">
        <v>1283</v>
      </c>
      <c r="G85" s="326"/>
      <c r="H85" s="326" t="s">
        <v>1293</v>
      </c>
      <c r="I85" s="326" t="s">
        <v>1279</v>
      </c>
      <c r="J85" s="326">
        <v>20</v>
      </c>
      <c r="K85" s="314"/>
    </row>
    <row r="86" s="1" customFormat="1" ht="15" customHeight="1">
      <c r="B86" s="325"/>
      <c r="C86" s="326" t="s">
        <v>1294</v>
      </c>
      <c r="D86" s="326"/>
      <c r="E86" s="326"/>
      <c r="F86" s="327" t="s">
        <v>1283</v>
      </c>
      <c r="G86" s="326"/>
      <c r="H86" s="326" t="s">
        <v>1295</v>
      </c>
      <c r="I86" s="326" t="s">
        <v>1279</v>
      </c>
      <c r="J86" s="326">
        <v>20</v>
      </c>
      <c r="K86" s="314"/>
    </row>
    <row r="87" s="1" customFormat="1" ht="15" customHeight="1">
      <c r="B87" s="325"/>
      <c r="C87" s="300" t="s">
        <v>1296</v>
      </c>
      <c r="D87" s="300"/>
      <c r="E87" s="300"/>
      <c r="F87" s="323" t="s">
        <v>1283</v>
      </c>
      <c r="G87" s="324"/>
      <c r="H87" s="300" t="s">
        <v>1297</v>
      </c>
      <c r="I87" s="300" t="s">
        <v>1279</v>
      </c>
      <c r="J87" s="300">
        <v>50</v>
      </c>
      <c r="K87" s="314"/>
    </row>
    <row r="88" s="1" customFormat="1" ht="15" customHeight="1">
      <c r="B88" s="325"/>
      <c r="C88" s="300" t="s">
        <v>1298</v>
      </c>
      <c r="D88" s="300"/>
      <c r="E88" s="300"/>
      <c r="F88" s="323" t="s">
        <v>1283</v>
      </c>
      <c r="G88" s="324"/>
      <c r="H88" s="300" t="s">
        <v>1299</v>
      </c>
      <c r="I88" s="300" t="s">
        <v>1279</v>
      </c>
      <c r="J88" s="300">
        <v>20</v>
      </c>
      <c r="K88" s="314"/>
    </row>
    <row r="89" s="1" customFormat="1" ht="15" customHeight="1">
      <c r="B89" s="325"/>
      <c r="C89" s="300" t="s">
        <v>1300</v>
      </c>
      <c r="D89" s="300"/>
      <c r="E89" s="300"/>
      <c r="F89" s="323" t="s">
        <v>1283</v>
      </c>
      <c r="G89" s="324"/>
      <c r="H89" s="300" t="s">
        <v>1301</v>
      </c>
      <c r="I89" s="300" t="s">
        <v>1279</v>
      </c>
      <c r="J89" s="300">
        <v>20</v>
      </c>
      <c r="K89" s="314"/>
    </row>
    <row r="90" s="1" customFormat="1" ht="15" customHeight="1">
      <c r="B90" s="325"/>
      <c r="C90" s="300" t="s">
        <v>1302</v>
      </c>
      <c r="D90" s="300"/>
      <c r="E90" s="300"/>
      <c r="F90" s="323" t="s">
        <v>1283</v>
      </c>
      <c r="G90" s="324"/>
      <c r="H90" s="300" t="s">
        <v>1303</v>
      </c>
      <c r="I90" s="300" t="s">
        <v>1279</v>
      </c>
      <c r="J90" s="300">
        <v>50</v>
      </c>
      <c r="K90" s="314"/>
    </row>
    <row r="91" s="1" customFormat="1" ht="15" customHeight="1">
      <c r="B91" s="325"/>
      <c r="C91" s="300" t="s">
        <v>1304</v>
      </c>
      <c r="D91" s="300"/>
      <c r="E91" s="300"/>
      <c r="F91" s="323" t="s">
        <v>1283</v>
      </c>
      <c r="G91" s="324"/>
      <c r="H91" s="300" t="s">
        <v>1304</v>
      </c>
      <c r="I91" s="300" t="s">
        <v>1279</v>
      </c>
      <c r="J91" s="300">
        <v>50</v>
      </c>
      <c r="K91" s="314"/>
    </row>
    <row r="92" s="1" customFormat="1" ht="15" customHeight="1">
      <c r="B92" s="325"/>
      <c r="C92" s="300" t="s">
        <v>1305</v>
      </c>
      <c r="D92" s="300"/>
      <c r="E92" s="300"/>
      <c r="F92" s="323" t="s">
        <v>1283</v>
      </c>
      <c r="G92" s="324"/>
      <c r="H92" s="300" t="s">
        <v>1306</v>
      </c>
      <c r="I92" s="300" t="s">
        <v>1279</v>
      </c>
      <c r="J92" s="300">
        <v>255</v>
      </c>
      <c r="K92" s="314"/>
    </row>
    <row r="93" s="1" customFormat="1" ht="15" customHeight="1">
      <c r="B93" s="325"/>
      <c r="C93" s="300" t="s">
        <v>1307</v>
      </c>
      <c r="D93" s="300"/>
      <c r="E93" s="300"/>
      <c r="F93" s="323" t="s">
        <v>1277</v>
      </c>
      <c r="G93" s="324"/>
      <c r="H93" s="300" t="s">
        <v>1308</v>
      </c>
      <c r="I93" s="300" t="s">
        <v>1309</v>
      </c>
      <c r="J93" s="300"/>
      <c r="K93" s="314"/>
    </row>
    <row r="94" s="1" customFormat="1" ht="15" customHeight="1">
      <c r="B94" s="325"/>
      <c r="C94" s="300" t="s">
        <v>1310</v>
      </c>
      <c r="D94" s="300"/>
      <c r="E94" s="300"/>
      <c r="F94" s="323" t="s">
        <v>1277</v>
      </c>
      <c r="G94" s="324"/>
      <c r="H94" s="300" t="s">
        <v>1311</v>
      </c>
      <c r="I94" s="300" t="s">
        <v>1312</v>
      </c>
      <c r="J94" s="300"/>
      <c r="K94" s="314"/>
    </row>
    <row r="95" s="1" customFormat="1" ht="15" customHeight="1">
      <c r="B95" s="325"/>
      <c r="C95" s="300" t="s">
        <v>1313</v>
      </c>
      <c r="D95" s="300"/>
      <c r="E95" s="300"/>
      <c r="F95" s="323" t="s">
        <v>1277</v>
      </c>
      <c r="G95" s="324"/>
      <c r="H95" s="300" t="s">
        <v>1313</v>
      </c>
      <c r="I95" s="300" t="s">
        <v>1312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1277</v>
      </c>
      <c r="G96" s="324"/>
      <c r="H96" s="300" t="s">
        <v>1314</v>
      </c>
      <c r="I96" s="300" t="s">
        <v>1312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1277</v>
      </c>
      <c r="G97" s="324"/>
      <c r="H97" s="300" t="s">
        <v>1315</v>
      </c>
      <c r="I97" s="300" t="s">
        <v>1312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1316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1271</v>
      </c>
      <c r="D103" s="315"/>
      <c r="E103" s="315"/>
      <c r="F103" s="315" t="s">
        <v>1272</v>
      </c>
      <c r="G103" s="316"/>
      <c r="H103" s="315" t="s">
        <v>55</v>
      </c>
      <c r="I103" s="315" t="s">
        <v>58</v>
      </c>
      <c r="J103" s="315" t="s">
        <v>1273</v>
      </c>
      <c r="K103" s="314"/>
    </row>
    <row r="104" s="1" customFormat="1" ht="17.25" customHeight="1">
      <c r="B104" s="312"/>
      <c r="C104" s="317" t="s">
        <v>1274</v>
      </c>
      <c r="D104" s="317"/>
      <c r="E104" s="317"/>
      <c r="F104" s="318" t="s">
        <v>1275</v>
      </c>
      <c r="G104" s="319"/>
      <c r="H104" s="317"/>
      <c r="I104" s="317"/>
      <c r="J104" s="317" t="s">
        <v>1276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1277</v>
      </c>
      <c r="G106" s="300"/>
      <c r="H106" s="300" t="s">
        <v>1317</v>
      </c>
      <c r="I106" s="300" t="s">
        <v>1279</v>
      </c>
      <c r="J106" s="300">
        <v>20</v>
      </c>
      <c r="K106" s="314"/>
    </row>
    <row r="107" s="1" customFormat="1" ht="15" customHeight="1">
      <c r="B107" s="312"/>
      <c r="C107" s="300" t="s">
        <v>1280</v>
      </c>
      <c r="D107" s="300"/>
      <c r="E107" s="300"/>
      <c r="F107" s="323" t="s">
        <v>1277</v>
      </c>
      <c r="G107" s="300"/>
      <c r="H107" s="300" t="s">
        <v>1317</v>
      </c>
      <c r="I107" s="300" t="s">
        <v>1279</v>
      </c>
      <c r="J107" s="300">
        <v>120</v>
      </c>
      <c r="K107" s="314"/>
    </row>
    <row r="108" s="1" customFormat="1" ht="15" customHeight="1">
      <c r="B108" s="325"/>
      <c r="C108" s="300" t="s">
        <v>1282</v>
      </c>
      <c r="D108" s="300"/>
      <c r="E108" s="300"/>
      <c r="F108" s="323" t="s">
        <v>1283</v>
      </c>
      <c r="G108" s="300"/>
      <c r="H108" s="300" t="s">
        <v>1317</v>
      </c>
      <c r="I108" s="300" t="s">
        <v>1279</v>
      </c>
      <c r="J108" s="300">
        <v>50</v>
      </c>
      <c r="K108" s="314"/>
    </row>
    <row r="109" s="1" customFormat="1" ht="15" customHeight="1">
      <c r="B109" s="325"/>
      <c r="C109" s="300" t="s">
        <v>1285</v>
      </c>
      <c r="D109" s="300"/>
      <c r="E109" s="300"/>
      <c r="F109" s="323" t="s">
        <v>1277</v>
      </c>
      <c r="G109" s="300"/>
      <c r="H109" s="300" t="s">
        <v>1317</v>
      </c>
      <c r="I109" s="300" t="s">
        <v>1287</v>
      </c>
      <c r="J109" s="300"/>
      <c r="K109" s="314"/>
    </row>
    <row r="110" s="1" customFormat="1" ht="15" customHeight="1">
      <c r="B110" s="325"/>
      <c r="C110" s="300" t="s">
        <v>1296</v>
      </c>
      <c r="D110" s="300"/>
      <c r="E110" s="300"/>
      <c r="F110" s="323" t="s">
        <v>1283</v>
      </c>
      <c r="G110" s="300"/>
      <c r="H110" s="300" t="s">
        <v>1317</v>
      </c>
      <c r="I110" s="300" t="s">
        <v>1279</v>
      </c>
      <c r="J110" s="300">
        <v>50</v>
      </c>
      <c r="K110" s="314"/>
    </row>
    <row r="111" s="1" customFormat="1" ht="15" customHeight="1">
      <c r="B111" s="325"/>
      <c r="C111" s="300" t="s">
        <v>1304</v>
      </c>
      <c r="D111" s="300"/>
      <c r="E111" s="300"/>
      <c r="F111" s="323" t="s">
        <v>1283</v>
      </c>
      <c r="G111" s="300"/>
      <c r="H111" s="300" t="s">
        <v>1317</v>
      </c>
      <c r="I111" s="300" t="s">
        <v>1279</v>
      </c>
      <c r="J111" s="300">
        <v>50</v>
      </c>
      <c r="K111" s="314"/>
    </row>
    <row r="112" s="1" customFormat="1" ht="15" customHeight="1">
      <c r="B112" s="325"/>
      <c r="C112" s="300" t="s">
        <v>1302</v>
      </c>
      <c r="D112" s="300"/>
      <c r="E112" s="300"/>
      <c r="F112" s="323" t="s">
        <v>1283</v>
      </c>
      <c r="G112" s="300"/>
      <c r="H112" s="300" t="s">
        <v>1317</v>
      </c>
      <c r="I112" s="300" t="s">
        <v>1279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1277</v>
      </c>
      <c r="G113" s="300"/>
      <c r="H113" s="300" t="s">
        <v>1318</v>
      </c>
      <c r="I113" s="300" t="s">
        <v>1279</v>
      </c>
      <c r="J113" s="300">
        <v>20</v>
      </c>
      <c r="K113" s="314"/>
    </row>
    <row r="114" s="1" customFormat="1" ht="15" customHeight="1">
      <c r="B114" s="325"/>
      <c r="C114" s="300" t="s">
        <v>1319</v>
      </c>
      <c r="D114" s="300"/>
      <c r="E114" s="300"/>
      <c r="F114" s="323" t="s">
        <v>1277</v>
      </c>
      <c r="G114" s="300"/>
      <c r="H114" s="300" t="s">
        <v>1320</v>
      </c>
      <c r="I114" s="300" t="s">
        <v>1279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1277</v>
      </c>
      <c r="G115" s="300"/>
      <c r="H115" s="300" t="s">
        <v>1321</v>
      </c>
      <c r="I115" s="300" t="s">
        <v>1312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1277</v>
      </c>
      <c r="G116" s="300"/>
      <c r="H116" s="300" t="s">
        <v>1322</v>
      </c>
      <c r="I116" s="300" t="s">
        <v>1312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1277</v>
      </c>
      <c r="G117" s="300"/>
      <c r="H117" s="300" t="s">
        <v>1323</v>
      </c>
      <c r="I117" s="300" t="s">
        <v>1324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1325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1271</v>
      </c>
      <c r="D123" s="315"/>
      <c r="E123" s="315"/>
      <c r="F123" s="315" t="s">
        <v>1272</v>
      </c>
      <c r="G123" s="316"/>
      <c r="H123" s="315" t="s">
        <v>55</v>
      </c>
      <c r="I123" s="315" t="s">
        <v>58</v>
      </c>
      <c r="J123" s="315" t="s">
        <v>1273</v>
      </c>
      <c r="K123" s="344"/>
    </row>
    <row r="124" s="1" customFormat="1" ht="17.25" customHeight="1">
      <c r="B124" s="343"/>
      <c r="C124" s="317" t="s">
        <v>1274</v>
      </c>
      <c r="D124" s="317"/>
      <c r="E124" s="317"/>
      <c r="F124" s="318" t="s">
        <v>1275</v>
      </c>
      <c r="G124" s="319"/>
      <c r="H124" s="317"/>
      <c r="I124" s="317"/>
      <c r="J124" s="317" t="s">
        <v>1276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1280</v>
      </c>
      <c r="D126" s="322"/>
      <c r="E126" s="322"/>
      <c r="F126" s="323" t="s">
        <v>1277</v>
      </c>
      <c r="G126" s="300"/>
      <c r="H126" s="300" t="s">
        <v>1317</v>
      </c>
      <c r="I126" s="300" t="s">
        <v>1279</v>
      </c>
      <c r="J126" s="300">
        <v>120</v>
      </c>
      <c r="K126" s="348"/>
    </row>
    <row r="127" s="1" customFormat="1" ht="15" customHeight="1">
      <c r="B127" s="345"/>
      <c r="C127" s="300" t="s">
        <v>1326</v>
      </c>
      <c r="D127" s="300"/>
      <c r="E127" s="300"/>
      <c r="F127" s="323" t="s">
        <v>1277</v>
      </c>
      <c r="G127" s="300"/>
      <c r="H127" s="300" t="s">
        <v>1327</v>
      </c>
      <c r="I127" s="300" t="s">
        <v>1279</v>
      </c>
      <c r="J127" s="300" t="s">
        <v>1328</v>
      </c>
      <c r="K127" s="348"/>
    </row>
    <row r="128" s="1" customFormat="1" ht="15" customHeight="1">
      <c r="B128" s="345"/>
      <c r="C128" s="300" t="s">
        <v>86</v>
      </c>
      <c r="D128" s="300"/>
      <c r="E128" s="300"/>
      <c r="F128" s="323" t="s">
        <v>1277</v>
      </c>
      <c r="G128" s="300"/>
      <c r="H128" s="300" t="s">
        <v>1329</v>
      </c>
      <c r="I128" s="300" t="s">
        <v>1279</v>
      </c>
      <c r="J128" s="300" t="s">
        <v>1328</v>
      </c>
      <c r="K128" s="348"/>
    </row>
    <row r="129" s="1" customFormat="1" ht="15" customHeight="1">
      <c r="B129" s="345"/>
      <c r="C129" s="300" t="s">
        <v>1288</v>
      </c>
      <c r="D129" s="300"/>
      <c r="E129" s="300"/>
      <c r="F129" s="323" t="s">
        <v>1283</v>
      </c>
      <c r="G129" s="300"/>
      <c r="H129" s="300" t="s">
        <v>1289</v>
      </c>
      <c r="I129" s="300" t="s">
        <v>1279</v>
      </c>
      <c r="J129" s="300">
        <v>15</v>
      </c>
      <c r="K129" s="348"/>
    </row>
    <row r="130" s="1" customFormat="1" ht="15" customHeight="1">
      <c r="B130" s="345"/>
      <c r="C130" s="326" t="s">
        <v>1290</v>
      </c>
      <c r="D130" s="326"/>
      <c r="E130" s="326"/>
      <c r="F130" s="327" t="s">
        <v>1283</v>
      </c>
      <c r="G130" s="326"/>
      <c r="H130" s="326" t="s">
        <v>1291</v>
      </c>
      <c r="I130" s="326" t="s">
        <v>1279</v>
      </c>
      <c r="J130" s="326">
        <v>15</v>
      </c>
      <c r="K130" s="348"/>
    </row>
    <row r="131" s="1" customFormat="1" ht="15" customHeight="1">
      <c r="B131" s="345"/>
      <c r="C131" s="326" t="s">
        <v>1292</v>
      </c>
      <c r="D131" s="326"/>
      <c r="E131" s="326"/>
      <c r="F131" s="327" t="s">
        <v>1283</v>
      </c>
      <c r="G131" s="326"/>
      <c r="H131" s="326" t="s">
        <v>1293</v>
      </c>
      <c r="I131" s="326" t="s">
        <v>1279</v>
      </c>
      <c r="J131" s="326">
        <v>20</v>
      </c>
      <c r="K131" s="348"/>
    </row>
    <row r="132" s="1" customFormat="1" ht="15" customHeight="1">
      <c r="B132" s="345"/>
      <c r="C132" s="326" t="s">
        <v>1294</v>
      </c>
      <c r="D132" s="326"/>
      <c r="E132" s="326"/>
      <c r="F132" s="327" t="s">
        <v>1283</v>
      </c>
      <c r="G132" s="326"/>
      <c r="H132" s="326" t="s">
        <v>1295</v>
      </c>
      <c r="I132" s="326" t="s">
        <v>1279</v>
      </c>
      <c r="J132" s="326">
        <v>20</v>
      </c>
      <c r="K132" s="348"/>
    </row>
    <row r="133" s="1" customFormat="1" ht="15" customHeight="1">
      <c r="B133" s="345"/>
      <c r="C133" s="300" t="s">
        <v>1282</v>
      </c>
      <c r="D133" s="300"/>
      <c r="E133" s="300"/>
      <c r="F133" s="323" t="s">
        <v>1283</v>
      </c>
      <c r="G133" s="300"/>
      <c r="H133" s="300" t="s">
        <v>1317</v>
      </c>
      <c r="I133" s="300" t="s">
        <v>1279</v>
      </c>
      <c r="J133" s="300">
        <v>50</v>
      </c>
      <c r="K133" s="348"/>
    </row>
    <row r="134" s="1" customFormat="1" ht="15" customHeight="1">
      <c r="B134" s="345"/>
      <c r="C134" s="300" t="s">
        <v>1296</v>
      </c>
      <c r="D134" s="300"/>
      <c r="E134" s="300"/>
      <c r="F134" s="323" t="s">
        <v>1283</v>
      </c>
      <c r="G134" s="300"/>
      <c r="H134" s="300" t="s">
        <v>1317</v>
      </c>
      <c r="I134" s="300" t="s">
        <v>1279</v>
      </c>
      <c r="J134" s="300">
        <v>50</v>
      </c>
      <c r="K134" s="348"/>
    </row>
    <row r="135" s="1" customFormat="1" ht="15" customHeight="1">
      <c r="B135" s="345"/>
      <c r="C135" s="300" t="s">
        <v>1302</v>
      </c>
      <c r="D135" s="300"/>
      <c r="E135" s="300"/>
      <c r="F135" s="323" t="s">
        <v>1283</v>
      </c>
      <c r="G135" s="300"/>
      <c r="H135" s="300" t="s">
        <v>1317</v>
      </c>
      <c r="I135" s="300" t="s">
        <v>1279</v>
      </c>
      <c r="J135" s="300">
        <v>50</v>
      </c>
      <c r="K135" s="348"/>
    </row>
    <row r="136" s="1" customFormat="1" ht="15" customHeight="1">
      <c r="B136" s="345"/>
      <c r="C136" s="300" t="s">
        <v>1304</v>
      </c>
      <c r="D136" s="300"/>
      <c r="E136" s="300"/>
      <c r="F136" s="323" t="s">
        <v>1283</v>
      </c>
      <c r="G136" s="300"/>
      <c r="H136" s="300" t="s">
        <v>1317</v>
      </c>
      <c r="I136" s="300" t="s">
        <v>1279</v>
      </c>
      <c r="J136" s="300">
        <v>50</v>
      </c>
      <c r="K136" s="348"/>
    </row>
    <row r="137" s="1" customFormat="1" ht="15" customHeight="1">
      <c r="B137" s="345"/>
      <c r="C137" s="300" t="s">
        <v>1305</v>
      </c>
      <c r="D137" s="300"/>
      <c r="E137" s="300"/>
      <c r="F137" s="323" t="s">
        <v>1283</v>
      </c>
      <c r="G137" s="300"/>
      <c r="H137" s="300" t="s">
        <v>1330</v>
      </c>
      <c r="I137" s="300" t="s">
        <v>1279</v>
      </c>
      <c r="J137" s="300">
        <v>255</v>
      </c>
      <c r="K137" s="348"/>
    </row>
    <row r="138" s="1" customFormat="1" ht="15" customHeight="1">
      <c r="B138" s="345"/>
      <c r="C138" s="300" t="s">
        <v>1307</v>
      </c>
      <c r="D138" s="300"/>
      <c r="E138" s="300"/>
      <c r="F138" s="323" t="s">
        <v>1277</v>
      </c>
      <c r="G138" s="300"/>
      <c r="H138" s="300" t="s">
        <v>1331</v>
      </c>
      <c r="I138" s="300" t="s">
        <v>1309</v>
      </c>
      <c r="J138" s="300"/>
      <c r="K138" s="348"/>
    </row>
    <row r="139" s="1" customFormat="1" ht="15" customHeight="1">
      <c r="B139" s="345"/>
      <c r="C139" s="300" t="s">
        <v>1310</v>
      </c>
      <c r="D139" s="300"/>
      <c r="E139" s="300"/>
      <c r="F139" s="323" t="s">
        <v>1277</v>
      </c>
      <c r="G139" s="300"/>
      <c r="H139" s="300" t="s">
        <v>1332</v>
      </c>
      <c r="I139" s="300" t="s">
        <v>1312</v>
      </c>
      <c r="J139" s="300"/>
      <c r="K139" s="348"/>
    </row>
    <row r="140" s="1" customFormat="1" ht="15" customHeight="1">
      <c r="B140" s="345"/>
      <c r="C140" s="300" t="s">
        <v>1313</v>
      </c>
      <c r="D140" s="300"/>
      <c r="E140" s="300"/>
      <c r="F140" s="323" t="s">
        <v>1277</v>
      </c>
      <c r="G140" s="300"/>
      <c r="H140" s="300" t="s">
        <v>1313</v>
      </c>
      <c r="I140" s="300" t="s">
        <v>1312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1277</v>
      </c>
      <c r="G141" s="300"/>
      <c r="H141" s="300" t="s">
        <v>1333</v>
      </c>
      <c r="I141" s="300" t="s">
        <v>1312</v>
      </c>
      <c r="J141" s="300"/>
      <c r="K141" s="348"/>
    </row>
    <row r="142" s="1" customFormat="1" ht="15" customHeight="1">
      <c r="B142" s="345"/>
      <c r="C142" s="300" t="s">
        <v>1334</v>
      </c>
      <c r="D142" s="300"/>
      <c r="E142" s="300"/>
      <c r="F142" s="323" t="s">
        <v>1277</v>
      </c>
      <c r="G142" s="300"/>
      <c r="H142" s="300" t="s">
        <v>1335</v>
      </c>
      <c r="I142" s="300" t="s">
        <v>1312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1336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1271</v>
      </c>
      <c r="D148" s="315"/>
      <c r="E148" s="315"/>
      <c r="F148" s="315" t="s">
        <v>1272</v>
      </c>
      <c r="G148" s="316"/>
      <c r="H148" s="315" t="s">
        <v>55</v>
      </c>
      <c r="I148" s="315" t="s">
        <v>58</v>
      </c>
      <c r="J148" s="315" t="s">
        <v>1273</v>
      </c>
      <c r="K148" s="314"/>
    </row>
    <row r="149" s="1" customFormat="1" ht="17.25" customHeight="1">
      <c r="B149" s="312"/>
      <c r="C149" s="317" t="s">
        <v>1274</v>
      </c>
      <c r="D149" s="317"/>
      <c r="E149" s="317"/>
      <c r="F149" s="318" t="s">
        <v>1275</v>
      </c>
      <c r="G149" s="319"/>
      <c r="H149" s="317"/>
      <c r="I149" s="317"/>
      <c r="J149" s="317" t="s">
        <v>1276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1280</v>
      </c>
      <c r="D151" s="300"/>
      <c r="E151" s="300"/>
      <c r="F151" s="353" t="s">
        <v>1277</v>
      </c>
      <c r="G151" s="300"/>
      <c r="H151" s="352" t="s">
        <v>1317</v>
      </c>
      <c r="I151" s="352" t="s">
        <v>1279</v>
      </c>
      <c r="J151" s="352">
        <v>120</v>
      </c>
      <c r="K151" s="348"/>
    </row>
    <row r="152" s="1" customFormat="1" ht="15" customHeight="1">
      <c r="B152" s="325"/>
      <c r="C152" s="352" t="s">
        <v>1326</v>
      </c>
      <c r="D152" s="300"/>
      <c r="E152" s="300"/>
      <c r="F152" s="353" t="s">
        <v>1277</v>
      </c>
      <c r="G152" s="300"/>
      <c r="H152" s="352" t="s">
        <v>1337</v>
      </c>
      <c r="I152" s="352" t="s">
        <v>1279</v>
      </c>
      <c r="J152" s="352" t="s">
        <v>1328</v>
      </c>
      <c r="K152" s="348"/>
    </row>
    <row r="153" s="1" customFormat="1" ht="15" customHeight="1">
      <c r="B153" s="325"/>
      <c r="C153" s="352" t="s">
        <v>86</v>
      </c>
      <c r="D153" s="300"/>
      <c r="E153" s="300"/>
      <c r="F153" s="353" t="s">
        <v>1277</v>
      </c>
      <c r="G153" s="300"/>
      <c r="H153" s="352" t="s">
        <v>1338</v>
      </c>
      <c r="I153" s="352" t="s">
        <v>1279</v>
      </c>
      <c r="J153" s="352" t="s">
        <v>1328</v>
      </c>
      <c r="K153" s="348"/>
    </row>
    <row r="154" s="1" customFormat="1" ht="15" customHeight="1">
      <c r="B154" s="325"/>
      <c r="C154" s="352" t="s">
        <v>1282</v>
      </c>
      <c r="D154" s="300"/>
      <c r="E154" s="300"/>
      <c r="F154" s="353" t="s">
        <v>1283</v>
      </c>
      <c r="G154" s="300"/>
      <c r="H154" s="352" t="s">
        <v>1317</v>
      </c>
      <c r="I154" s="352" t="s">
        <v>1279</v>
      </c>
      <c r="J154" s="352">
        <v>50</v>
      </c>
      <c r="K154" s="348"/>
    </row>
    <row r="155" s="1" customFormat="1" ht="15" customHeight="1">
      <c r="B155" s="325"/>
      <c r="C155" s="352" t="s">
        <v>1285</v>
      </c>
      <c r="D155" s="300"/>
      <c r="E155" s="300"/>
      <c r="F155" s="353" t="s">
        <v>1277</v>
      </c>
      <c r="G155" s="300"/>
      <c r="H155" s="352" t="s">
        <v>1317</v>
      </c>
      <c r="I155" s="352" t="s">
        <v>1287</v>
      </c>
      <c r="J155" s="352"/>
      <c r="K155" s="348"/>
    </row>
    <row r="156" s="1" customFormat="1" ht="15" customHeight="1">
      <c r="B156" s="325"/>
      <c r="C156" s="352" t="s">
        <v>1296</v>
      </c>
      <c r="D156" s="300"/>
      <c r="E156" s="300"/>
      <c r="F156" s="353" t="s">
        <v>1283</v>
      </c>
      <c r="G156" s="300"/>
      <c r="H156" s="352" t="s">
        <v>1317</v>
      </c>
      <c r="I156" s="352" t="s">
        <v>1279</v>
      </c>
      <c r="J156" s="352">
        <v>50</v>
      </c>
      <c r="K156" s="348"/>
    </row>
    <row r="157" s="1" customFormat="1" ht="15" customHeight="1">
      <c r="B157" s="325"/>
      <c r="C157" s="352" t="s">
        <v>1304</v>
      </c>
      <c r="D157" s="300"/>
      <c r="E157" s="300"/>
      <c r="F157" s="353" t="s">
        <v>1283</v>
      </c>
      <c r="G157" s="300"/>
      <c r="H157" s="352" t="s">
        <v>1317</v>
      </c>
      <c r="I157" s="352" t="s">
        <v>1279</v>
      </c>
      <c r="J157" s="352">
        <v>50</v>
      </c>
      <c r="K157" s="348"/>
    </row>
    <row r="158" s="1" customFormat="1" ht="15" customHeight="1">
      <c r="B158" s="325"/>
      <c r="C158" s="352" t="s">
        <v>1302</v>
      </c>
      <c r="D158" s="300"/>
      <c r="E158" s="300"/>
      <c r="F158" s="353" t="s">
        <v>1283</v>
      </c>
      <c r="G158" s="300"/>
      <c r="H158" s="352" t="s">
        <v>1317</v>
      </c>
      <c r="I158" s="352" t="s">
        <v>1279</v>
      </c>
      <c r="J158" s="352">
        <v>50</v>
      </c>
      <c r="K158" s="348"/>
    </row>
    <row r="159" s="1" customFormat="1" ht="15" customHeight="1">
      <c r="B159" s="325"/>
      <c r="C159" s="352" t="s">
        <v>113</v>
      </c>
      <c r="D159" s="300"/>
      <c r="E159" s="300"/>
      <c r="F159" s="353" t="s">
        <v>1277</v>
      </c>
      <c r="G159" s="300"/>
      <c r="H159" s="352" t="s">
        <v>1339</v>
      </c>
      <c r="I159" s="352" t="s">
        <v>1279</v>
      </c>
      <c r="J159" s="352" t="s">
        <v>1340</v>
      </c>
      <c r="K159" s="348"/>
    </row>
    <row r="160" s="1" customFormat="1" ht="15" customHeight="1">
      <c r="B160" s="325"/>
      <c r="C160" s="352" t="s">
        <v>1341</v>
      </c>
      <c r="D160" s="300"/>
      <c r="E160" s="300"/>
      <c r="F160" s="353" t="s">
        <v>1277</v>
      </c>
      <c r="G160" s="300"/>
      <c r="H160" s="352" t="s">
        <v>1342</v>
      </c>
      <c r="I160" s="352" t="s">
        <v>1312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1343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1271</v>
      </c>
      <c r="D166" s="315"/>
      <c r="E166" s="315"/>
      <c r="F166" s="315" t="s">
        <v>1272</v>
      </c>
      <c r="G166" s="357"/>
      <c r="H166" s="358" t="s">
        <v>55</v>
      </c>
      <c r="I166" s="358" t="s">
        <v>58</v>
      </c>
      <c r="J166" s="315" t="s">
        <v>1273</v>
      </c>
      <c r="K166" s="292"/>
    </row>
    <row r="167" s="1" customFormat="1" ht="17.25" customHeight="1">
      <c r="B167" s="293"/>
      <c r="C167" s="317" t="s">
        <v>1274</v>
      </c>
      <c r="D167" s="317"/>
      <c r="E167" s="317"/>
      <c r="F167" s="318" t="s">
        <v>1275</v>
      </c>
      <c r="G167" s="359"/>
      <c r="H167" s="360"/>
      <c r="I167" s="360"/>
      <c r="J167" s="317" t="s">
        <v>1276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1280</v>
      </c>
      <c r="D169" s="300"/>
      <c r="E169" s="300"/>
      <c r="F169" s="323" t="s">
        <v>1277</v>
      </c>
      <c r="G169" s="300"/>
      <c r="H169" s="300" t="s">
        <v>1317</v>
      </c>
      <c r="I169" s="300" t="s">
        <v>1279</v>
      </c>
      <c r="J169" s="300">
        <v>120</v>
      </c>
      <c r="K169" s="348"/>
    </row>
    <row r="170" s="1" customFormat="1" ht="15" customHeight="1">
      <c r="B170" s="325"/>
      <c r="C170" s="300" t="s">
        <v>1326</v>
      </c>
      <c r="D170" s="300"/>
      <c r="E170" s="300"/>
      <c r="F170" s="323" t="s">
        <v>1277</v>
      </c>
      <c r="G170" s="300"/>
      <c r="H170" s="300" t="s">
        <v>1327</v>
      </c>
      <c r="I170" s="300" t="s">
        <v>1279</v>
      </c>
      <c r="J170" s="300" t="s">
        <v>1328</v>
      </c>
      <c r="K170" s="348"/>
    </row>
    <row r="171" s="1" customFormat="1" ht="15" customHeight="1">
      <c r="B171" s="325"/>
      <c r="C171" s="300" t="s">
        <v>86</v>
      </c>
      <c r="D171" s="300"/>
      <c r="E171" s="300"/>
      <c r="F171" s="323" t="s">
        <v>1277</v>
      </c>
      <c r="G171" s="300"/>
      <c r="H171" s="300" t="s">
        <v>1344</v>
      </c>
      <c r="I171" s="300" t="s">
        <v>1279</v>
      </c>
      <c r="J171" s="300" t="s">
        <v>1328</v>
      </c>
      <c r="K171" s="348"/>
    </row>
    <row r="172" s="1" customFormat="1" ht="15" customHeight="1">
      <c r="B172" s="325"/>
      <c r="C172" s="300" t="s">
        <v>1282</v>
      </c>
      <c r="D172" s="300"/>
      <c r="E172" s="300"/>
      <c r="F172" s="323" t="s">
        <v>1283</v>
      </c>
      <c r="G172" s="300"/>
      <c r="H172" s="300" t="s">
        <v>1344</v>
      </c>
      <c r="I172" s="300" t="s">
        <v>1279</v>
      </c>
      <c r="J172" s="300">
        <v>50</v>
      </c>
      <c r="K172" s="348"/>
    </row>
    <row r="173" s="1" customFormat="1" ht="15" customHeight="1">
      <c r="B173" s="325"/>
      <c r="C173" s="300" t="s">
        <v>1285</v>
      </c>
      <c r="D173" s="300"/>
      <c r="E173" s="300"/>
      <c r="F173" s="323" t="s">
        <v>1277</v>
      </c>
      <c r="G173" s="300"/>
      <c r="H173" s="300" t="s">
        <v>1344</v>
      </c>
      <c r="I173" s="300" t="s">
        <v>1287</v>
      </c>
      <c r="J173" s="300"/>
      <c r="K173" s="348"/>
    </row>
    <row r="174" s="1" customFormat="1" ht="15" customHeight="1">
      <c r="B174" s="325"/>
      <c r="C174" s="300" t="s">
        <v>1296</v>
      </c>
      <c r="D174" s="300"/>
      <c r="E174" s="300"/>
      <c r="F174" s="323" t="s">
        <v>1283</v>
      </c>
      <c r="G174" s="300"/>
      <c r="H174" s="300" t="s">
        <v>1344</v>
      </c>
      <c r="I174" s="300" t="s">
        <v>1279</v>
      </c>
      <c r="J174" s="300">
        <v>50</v>
      </c>
      <c r="K174" s="348"/>
    </row>
    <row r="175" s="1" customFormat="1" ht="15" customHeight="1">
      <c r="B175" s="325"/>
      <c r="C175" s="300" t="s">
        <v>1304</v>
      </c>
      <c r="D175" s="300"/>
      <c r="E175" s="300"/>
      <c r="F175" s="323" t="s">
        <v>1283</v>
      </c>
      <c r="G175" s="300"/>
      <c r="H175" s="300" t="s">
        <v>1344</v>
      </c>
      <c r="I175" s="300" t="s">
        <v>1279</v>
      </c>
      <c r="J175" s="300">
        <v>50</v>
      </c>
      <c r="K175" s="348"/>
    </row>
    <row r="176" s="1" customFormat="1" ht="15" customHeight="1">
      <c r="B176" s="325"/>
      <c r="C176" s="300" t="s">
        <v>1302</v>
      </c>
      <c r="D176" s="300"/>
      <c r="E176" s="300"/>
      <c r="F176" s="323" t="s">
        <v>1283</v>
      </c>
      <c r="G176" s="300"/>
      <c r="H176" s="300" t="s">
        <v>1344</v>
      </c>
      <c r="I176" s="300" t="s">
        <v>1279</v>
      </c>
      <c r="J176" s="300">
        <v>50</v>
      </c>
      <c r="K176" s="348"/>
    </row>
    <row r="177" s="1" customFormat="1" ht="15" customHeight="1">
      <c r="B177" s="325"/>
      <c r="C177" s="300" t="s">
        <v>134</v>
      </c>
      <c r="D177" s="300"/>
      <c r="E177" s="300"/>
      <c r="F177" s="323" t="s">
        <v>1277</v>
      </c>
      <c r="G177" s="300"/>
      <c r="H177" s="300" t="s">
        <v>1345</v>
      </c>
      <c r="I177" s="300" t="s">
        <v>1346</v>
      </c>
      <c r="J177" s="300"/>
      <c r="K177" s="348"/>
    </row>
    <row r="178" s="1" customFormat="1" ht="15" customHeight="1">
      <c r="B178" s="325"/>
      <c r="C178" s="300" t="s">
        <v>58</v>
      </c>
      <c r="D178" s="300"/>
      <c r="E178" s="300"/>
      <c r="F178" s="323" t="s">
        <v>1277</v>
      </c>
      <c r="G178" s="300"/>
      <c r="H178" s="300" t="s">
        <v>1347</v>
      </c>
      <c r="I178" s="300" t="s">
        <v>1348</v>
      </c>
      <c r="J178" s="300">
        <v>1</v>
      </c>
      <c r="K178" s="348"/>
    </row>
    <row r="179" s="1" customFormat="1" ht="15" customHeight="1">
      <c r="B179" s="325"/>
      <c r="C179" s="300" t="s">
        <v>54</v>
      </c>
      <c r="D179" s="300"/>
      <c r="E179" s="300"/>
      <c r="F179" s="323" t="s">
        <v>1277</v>
      </c>
      <c r="G179" s="300"/>
      <c r="H179" s="300" t="s">
        <v>1349</v>
      </c>
      <c r="I179" s="300" t="s">
        <v>1279</v>
      </c>
      <c r="J179" s="300">
        <v>20</v>
      </c>
      <c r="K179" s="348"/>
    </row>
    <row r="180" s="1" customFormat="1" ht="15" customHeight="1">
      <c r="B180" s="325"/>
      <c r="C180" s="300" t="s">
        <v>55</v>
      </c>
      <c r="D180" s="300"/>
      <c r="E180" s="300"/>
      <c r="F180" s="323" t="s">
        <v>1277</v>
      </c>
      <c r="G180" s="300"/>
      <c r="H180" s="300" t="s">
        <v>1350</v>
      </c>
      <c r="I180" s="300" t="s">
        <v>1279</v>
      </c>
      <c r="J180" s="300">
        <v>255</v>
      </c>
      <c r="K180" s="348"/>
    </row>
    <row r="181" s="1" customFormat="1" ht="15" customHeight="1">
      <c r="B181" s="325"/>
      <c r="C181" s="300" t="s">
        <v>135</v>
      </c>
      <c r="D181" s="300"/>
      <c r="E181" s="300"/>
      <c r="F181" s="323" t="s">
        <v>1277</v>
      </c>
      <c r="G181" s="300"/>
      <c r="H181" s="300" t="s">
        <v>1241</v>
      </c>
      <c r="I181" s="300" t="s">
        <v>1279</v>
      </c>
      <c r="J181" s="300">
        <v>10</v>
      </c>
      <c r="K181" s="348"/>
    </row>
    <row r="182" s="1" customFormat="1" ht="15" customHeight="1">
      <c r="B182" s="325"/>
      <c r="C182" s="300" t="s">
        <v>136</v>
      </c>
      <c r="D182" s="300"/>
      <c r="E182" s="300"/>
      <c r="F182" s="323" t="s">
        <v>1277</v>
      </c>
      <c r="G182" s="300"/>
      <c r="H182" s="300" t="s">
        <v>1351</v>
      </c>
      <c r="I182" s="300" t="s">
        <v>1312</v>
      </c>
      <c r="J182" s="300"/>
      <c r="K182" s="348"/>
    </row>
    <row r="183" s="1" customFormat="1" ht="15" customHeight="1">
      <c r="B183" s="325"/>
      <c r="C183" s="300" t="s">
        <v>1352</v>
      </c>
      <c r="D183" s="300"/>
      <c r="E183" s="300"/>
      <c r="F183" s="323" t="s">
        <v>1277</v>
      </c>
      <c r="G183" s="300"/>
      <c r="H183" s="300" t="s">
        <v>1353</v>
      </c>
      <c r="I183" s="300" t="s">
        <v>1312</v>
      </c>
      <c r="J183" s="300"/>
      <c r="K183" s="348"/>
    </row>
    <row r="184" s="1" customFormat="1" ht="15" customHeight="1">
      <c r="B184" s="325"/>
      <c r="C184" s="300" t="s">
        <v>1341</v>
      </c>
      <c r="D184" s="300"/>
      <c r="E184" s="300"/>
      <c r="F184" s="323" t="s">
        <v>1277</v>
      </c>
      <c r="G184" s="300"/>
      <c r="H184" s="300" t="s">
        <v>1354</v>
      </c>
      <c r="I184" s="300" t="s">
        <v>1312</v>
      </c>
      <c r="J184" s="300"/>
      <c r="K184" s="348"/>
    </row>
    <row r="185" s="1" customFormat="1" ht="15" customHeight="1">
      <c r="B185" s="325"/>
      <c r="C185" s="300" t="s">
        <v>138</v>
      </c>
      <c r="D185" s="300"/>
      <c r="E185" s="300"/>
      <c r="F185" s="323" t="s">
        <v>1283</v>
      </c>
      <c r="G185" s="300"/>
      <c r="H185" s="300" t="s">
        <v>1355</v>
      </c>
      <c r="I185" s="300" t="s">
        <v>1279</v>
      </c>
      <c r="J185" s="300">
        <v>50</v>
      </c>
      <c r="K185" s="348"/>
    </row>
    <row r="186" s="1" customFormat="1" ht="15" customHeight="1">
      <c r="B186" s="325"/>
      <c r="C186" s="300" t="s">
        <v>1356</v>
      </c>
      <c r="D186" s="300"/>
      <c r="E186" s="300"/>
      <c r="F186" s="323" t="s">
        <v>1283</v>
      </c>
      <c r="G186" s="300"/>
      <c r="H186" s="300" t="s">
        <v>1357</v>
      </c>
      <c r="I186" s="300" t="s">
        <v>1358</v>
      </c>
      <c r="J186" s="300"/>
      <c r="K186" s="348"/>
    </row>
    <row r="187" s="1" customFormat="1" ht="15" customHeight="1">
      <c r="B187" s="325"/>
      <c r="C187" s="300" t="s">
        <v>1359</v>
      </c>
      <c r="D187" s="300"/>
      <c r="E187" s="300"/>
      <c r="F187" s="323" t="s">
        <v>1283</v>
      </c>
      <c r="G187" s="300"/>
      <c r="H187" s="300" t="s">
        <v>1360</v>
      </c>
      <c r="I187" s="300" t="s">
        <v>1358</v>
      </c>
      <c r="J187" s="300"/>
      <c r="K187" s="348"/>
    </row>
    <row r="188" s="1" customFormat="1" ht="15" customHeight="1">
      <c r="B188" s="325"/>
      <c r="C188" s="300" t="s">
        <v>1361</v>
      </c>
      <c r="D188" s="300"/>
      <c r="E188" s="300"/>
      <c r="F188" s="323" t="s">
        <v>1283</v>
      </c>
      <c r="G188" s="300"/>
      <c r="H188" s="300" t="s">
        <v>1362</v>
      </c>
      <c r="I188" s="300" t="s">
        <v>1358</v>
      </c>
      <c r="J188" s="300"/>
      <c r="K188" s="348"/>
    </row>
    <row r="189" s="1" customFormat="1" ht="15" customHeight="1">
      <c r="B189" s="325"/>
      <c r="C189" s="361" t="s">
        <v>1363</v>
      </c>
      <c r="D189" s="300"/>
      <c r="E189" s="300"/>
      <c r="F189" s="323" t="s">
        <v>1283</v>
      </c>
      <c r="G189" s="300"/>
      <c r="H189" s="300" t="s">
        <v>1364</v>
      </c>
      <c r="I189" s="300" t="s">
        <v>1365</v>
      </c>
      <c r="J189" s="362" t="s">
        <v>1366</v>
      </c>
      <c r="K189" s="348"/>
    </row>
    <row r="190" s="17" customFormat="1" ht="15" customHeight="1">
      <c r="B190" s="363"/>
      <c r="C190" s="364" t="s">
        <v>1367</v>
      </c>
      <c r="D190" s="365"/>
      <c r="E190" s="365"/>
      <c r="F190" s="366" t="s">
        <v>1283</v>
      </c>
      <c r="G190" s="365"/>
      <c r="H190" s="365" t="s">
        <v>1368</v>
      </c>
      <c r="I190" s="365" t="s">
        <v>1365</v>
      </c>
      <c r="J190" s="367" t="s">
        <v>1366</v>
      </c>
      <c r="K190" s="368"/>
    </row>
    <row r="191" s="1" customFormat="1" ht="15" customHeight="1">
      <c r="B191" s="325"/>
      <c r="C191" s="361" t="s">
        <v>43</v>
      </c>
      <c r="D191" s="300"/>
      <c r="E191" s="300"/>
      <c r="F191" s="323" t="s">
        <v>1277</v>
      </c>
      <c r="G191" s="300"/>
      <c r="H191" s="297" t="s">
        <v>1369</v>
      </c>
      <c r="I191" s="300" t="s">
        <v>1370</v>
      </c>
      <c r="J191" s="300"/>
      <c r="K191" s="348"/>
    </row>
    <row r="192" s="1" customFormat="1" ht="15" customHeight="1">
      <c r="B192" s="325"/>
      <c r="C192" s="361" t="s">
        <v>1371</v>
      </c>
      <c r="D192" s="300"/>
      <c r="E192" s="300"/>
      <c r="F192" s="323" t="s">
        <v>1277</v>
      </c>
      <c r="G192" s="300"/>
      <c r="H192" s="300" t="s">
        <v>1372</v>
      </c>
      <c r="I192" s="300" t="s">
        <v>1312</v>
      </c>
      <c r="J192" s="300"/>
      <c r="K192" s="348"/>
    </row>
    <row r="193" s="1" customFormat="1" ht="15" customHeight="1">
      <c r="B193" s="325"/>
      <c r="C193" s="361" t="s">
        <v>1373</v>
      </c>
      <c r="D193" s="300"/>
      <c r="E193" s="300"/>
      <c r="F193" s="323" t="s">
        <v>1277</v>
      </c>
      <c r="G193" s="300"/>
      <c r="H193" s="300" t="s">
        <v>1374</v>
      </c>
      <c r="I193" s="300" t="s">
        <v>1312</v>
      </c>
      <c r="J193" s="300"/>
      <c r="K193" s="348"/>
    </row>
    <row r="194" s="1" customFormat="1" ht="15" customHeight="1">
      <c r="B194" s="325"/>
      <c r="C194" s="361" t="s">
        <v>1375</v>
      </c>
      <c r="D194" s="300"/>
      <c r="E194" s="300"/>
      <c r="F194" s="323" t="s">
        <v>1283</v>
      </c>
      <c r="G194" s="300"/>
      <c r="H194" s="300" t="s">
        <v>1376</v>
      </c>
      <c r="I194" s="300" t="s">
        <v>1312</v>
      </c>
      <c r="J194" s="300"/>
      <c r="K194" s="348"/>
    </row>
    <row r="195" s="1" customFormat="1" ht="15" customHeight="1">
      <c r="B195" s="354"/>
      <c r="C195" s="369"/>
      <c r="D195" s="334"/>
      <c r="E195" s="334"/>
      <c r="F195" s="334"/>
      <c r="G195" s="334"/>
      <c r="H195" s="334"/>
      <c r="I195" s="334"/>
      <c r="J195" s="334"/>
      <c r="K195" s="355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36"/>
      <c r="C197" s="346"/>
      <c r="D197" s="346"/>
      <c r="E197" s="346"/>
      <c r="F197" s="356"/>
      <c r="G197" s="346"/>
      <c r="H197" s="346"/>
      <c r="I197" s="346"/>
      <c r="J197" s="346"/>
      <c r="K197" s="336"/>
    </row>
    <row r="198" s="1" customFormat="1" ht="18.75" customHeight="1"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</row>
    <row r="199" s="1" customFormat="1" ht="13.5">
      <c r="B199" s="287"/>
      <c r="C199" s="288"/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1">
      <c r="B200" s="290"/>
      <c r="C200" s="291" t="s">
        <v>1377</v>
      </c>
      <c r="D200" s="291"/>
      <c r="E200" s="291"/>
      <c r="F200" s="291"/>
      <c r="G200" s="291"/>
      <c r="H200" s="291"/>
      <c r="I200" s="291"/>
      <c r="J200" s="291"/>
      <c r="K200" s="292"/>
    </row>
    <row r="201" s="1" customFormat="1" ht="25.5" customHeight="1">
      <c r="B201" s="290"/>
      <c r="C201" s="370" t="s">
        <v>1378</v>
      </c>
      <c r="D201" s="370"/>
      <c r="E201" s="370"/>
      <c r="F201" s="370" t="s">
        <v>1379</v>
      </c>
      <c r="G201" s="371"/>
      <c r="H201" s="370" t="s">
        <v>1380</v>
      </c>
      <c r="I201" s="370"/>
      <c r="J201" s="370"/>
      <c r="K201" s="292"/>
    </row>
    <row r="202" s="1" customFormat="1" ht="5.25" customHeight="1">
      <c r="B202" s="325"/>
      <c r="C202" s="320"/>
      <c r="D202" s="320"/>
      <c r="E202" s="320"/>
      <c r="F202" s="320"/>
      <c r="G202" s="346"/>
      <c r="H202" s="320"/>
      <c r="I202" s="320"/>
      <c r="J202" s="320"/>
      <c r="K202" s="348"/>
    </row>
    <row r="203" s="1" customFormat="1" ht="15" customHeight="1">
      <c r="B203" s="325"/>
      <c r="C203" s="300" t="s">
        <v>1370</v>
      </c>
      <c r="D203" s="300"/>
      <c r="E203" s="300"/>
      <c r="F203" s="323" t="s">
        <v>44</v>
      </c>
      <c r="G203" s="300"/>
      <c r="H203" s="300" t="s">
        <v>1381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45</v>
      </c>
      <c r="G204" s="300"/>
      <c r="H204" s="300" t="s">
        <v>1382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48</v>
      </c>
      <c r="G205" s="300"/>
      <c r="H205" s="300" t="s">
        <v>1383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1384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 t="s">
        <v>47</v>
      </c>
      <c r="G207" s="300"/>
      <c r="H207" s="300" t="s">
        <v>1385</v>
      </c>
      <c r="I207" s="300"/>
      <c r="J207" s="300"/>
      <c r="K207" s="348"/>
    </row>
    <row r="208" s="1" customFormat="1" ht="15" customHeight="1">
      <c r="B208" s="325"/>
      <c r="C208" s="300"/>
      <c r="D208" s="300"/>
      <c r="E208" s="300"/>
      <c r="F208" s="323"/>
      <c r="G208" s="300"/>
      <c r="H208" s="300"/>
      <c r="I208" s="300"/>
      <c r="J208" s="300"/>
      <c r="K208" s="348"/>
    </row>
    <row r="209" s="1" customFormat="1" ht="15" customHeight="1">
      <c r="B209" s="325"/>
      <c r="C209" s="300" t="s">
        <v>1324</v>
      </c>
      <c r="D209" s="300"/>
      <c r="E209" s="300"/>
      <c r="F209" s="323" t="s">
        <v>79</v>
      </c>
      <c r="G209" s="300"/>
      <c r="H209" s="300" t="s">
        <v>1386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1220</v>
      </c>
      <c r="G210" s="300"/>
      <c r="H210" s="300" t="s">
        <v>1221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1218</v>
      </c>
      <c r="G211" s="300"/>
      <c r="H211" s="300" t="s">
        <v>1387</v>
      </c>
      <c r="I211" s="300"/>
      <c r="J211" s="300"/>
      <c r="K211" s="348"/>
    </row>
    <row r="212" s="1" customFormat="1" ht="15" customHeight="1">
      <c r="B212" s="372"/>
      <c r="C212" s="300"/>
      <c r="D212" s="300"/>
      <c r="E212" s="300"/>
      <c r="F212" s="323" t="s">
        <v>1222</v>
      </c>
      <c r="G212" s="361"/>
      <c r="H212" s="352" t="s">
        <v>1223</v>
      </c>
      <c r="I212" s="352"/>
      <c r="J212" s="352"/>
      <c r="K212" s="373"/>
    </row>
    <row r="213" s="1" customFormat="1" ht="15" customHeight="1">
      <c r="B213" s="372"/>
      <c r="C213" s="300"/>
      <c r="D213" s="300"/>
      <c r="E213" s="300"/>
      <c r="F213" s="323" t="s">
        <v>1224</v>
      </c>
      <c r="G213" s="361"/>
      <c r="H213" s="352" t="s">
        <v>672</v>
      </c>
      <c r="I213" s="352"/>
      <c r="J213" s="352"/>
      <c r="K213" s="373"/>
    </row>
    <row r="214" s="1" customFormat="1" ht="15" customHeight="1">
      <c r="B214" s="372"/>
      <c r="C214" s="300"/>
      <c r="D214" s="300"/>
      <c r="E214" s="300"/>
      <c r="F214" s="323"/>
      <c r="G214" s="361"/>
      <c r="H214" s="352"/>
      <c r="I214" s="352"/>
      <c r="J214" s="352"/>
      <c r="K214" s="373"/>
    </row>
    <row r="215" s="1" customFormat="1" ht="15" customHeight="1">
      <c r="B215" s="372"/>
      <c r="C215" s="300" t="s">
        <v>1348</v>
      </c>
      <c r="D215" s="300"/>
      <c r="E215" s="300"/>
      <c r="F215" s="323">
        <v>1</v>
      </c>
      <c r="G215" s="361"/>
      <c r="H215" s="352" t="s">
        <v>1388</v>
      </c>
      <c r="I215" s="352"/>
      <c r="J215" s="352"/>
      <c r="K215" s="373"/>
    </row>
    <row r="216" s="1" customFormat="1" ht="15" customHeight="1">
      <c r="B216" s="372"/>
      <c r="C216" s="300"/>
      <c r="D216" s="300"/>
      <c r="E216" s="300"/>
      <c r="F216" s="323">
        <v>2</v>
      </c>
      <c r="G216" s="361"/>
      <c r="H216" s="352" t="s">
        <v>1389</v>
      </c>
      <c r="I216" s="352"/>
      <c r="J216" s="352"/>
      <c r="K216" s="373"/>
    </row>
    <row r="217" s="1" customFormat="1" ht="15" customHeight="1">
      <c r="B217" s="372"/>
      <c r="C217" s="300"/>
      <c r="D217" s="300"/>
      <c r="E217" s="300"/>
      <c r="F217" s="323">
        <v>3</v>
      </c>
      <c r="G217" s="361"/>
      <c r="H217" s="352" t="s">
        <v>1390</v>
      </c>
      <c r="I217" s="352"/>
      <c r="J217" s="352"/>
      <c r="K217" s="373"/>
    </row>
    <row r="218" s="1" customFormat="1" ht="15" customHeight="1">
      <c r="B218" s="372"/>
      <c r="C218" s="300"/>
      <c r="D218" s="300"/>
      <c r="E218" s="300"/>
      <c r="F218" s="323">
        <v>4</v>
      </c>
      <c r="G218" s="361"/>
      <c r="H218" s="352" t="s">
        <v>1391</v>
      </c>
      <c r="I218" s="352"/>
      <c r="J218" s="352"/>
      <c r="K218" s="373"/>
    </row>
    <row r="219" s="1" customFormat="1" ht="12.75" customHeight="1">
      <c r="B219" s="374"/>
      <c r="C219" s="375"/>
      <c r="D219" s="375"/>
      <c r="E219" s="375"/>
      <c r="F219" s="375"/>
      <c r="G219" s="375"/>
      <c r="H219" s="375"/>
      <c r="I219" s="375"/>
      <c r="J219" s="375"/>
      <c r="K219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2025-10-08T13:52:05Z</dcterms:created>
  <dcterms:modified xsi:type="dcterms:W3CDTF">2025-10-08T13:52:14Z</dcterms:modified>
</cp:coreProperties>
</file>